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U:\Veřejné zakázky 2023\VZ Stavební práce\VZMR\Oprava chodníku Čechova ul. a Mendelova-Pražská\"/>
    </mc:Choice>
  </mc:AlternateContent>
  <bookViews>
    <workbookView xWindow="0" yWindow="0" windowWidth="28800" windowHeight="12300" firstSheet="1" activeTab="1"/>
  </bookViews>
  <sheets>
    <sheet name="Rekapitulace stavby" sheetId="1" state="veryHidden" r:id="rId1"/>
    <sheet name="N18708 - Benešov - ul. Ji..." sheetId="2" r:id="rId2"/>
  </sheets>
  <definedNames>
    <definedName name="_xlnm._FilterDatabase" localSheetId="1" hidden="1">'N18708 - Benešov - ul. Ji...'!$C$120:$K$185</definedName>
    <definedName name="_xlnm.Print_Titles" localSheetId="1">'N18708 - Benešov - ul. Ji...'!$120:$120</definedName>
    <definedName name="_xlnm.Print_Titles" localSheetId="0">'Rekapitulace stavby'!$92:$92</definedName>
    <definedName name="_xlnm.Print_Area" localSheetId="1">'N18708 - Benešov - ul. Ji...'!$C$4:$J$76,'N18708 - Benešov - ul. Ji...'!$C$110:$J$185</definedName>
    <definedName name="_xlnm.Print_Area" localSheetId="0">'Rekapitulace stavby'!$D$4:$AO$76,'Rekapitulace stavby'!$C$82:$AQ$96</definedName>
  </definedNames>
  <calcPr calcId="162913"/>
</workbook>
</file>

<file path=xl/calcChain.xml><?xml version="1.0" encoding="utf-8"?>
<calcChain xmlns="http://schemas.openxmlformats.org/spreadsheetml/2006/main">
  <c r="J35" i="2" l="1"/>
  <c r="J34" i="2"/>
  <c r="AY95" i="1" s="1"/>
  <c r="J33" i="2"/>
  <c r="AX95" i="1" s="1"/>
  <c r="BI185" i="2"/>
  <c r="BH185" i="2"/>
  <c r="BG185" i="2"/>
  <c r="BF185" i="2"/>
  <c r="T185" i="2"/>
  <c r="R185" i="2"/>
  <c r="P185" i="2"/>
  <c r="BI184" i="2"/>
  <c r="BH184" i="2"/>
  <c r="BG184" i="2"/>
  <c r="BF184" i="2"/>
  <c r="T184" i="2"/>
  <c r="R184" i="2"/>
  <c r="P184" i="2"/>
  <c r="BI183" i="2"/>
  <c r="BH183" i="2"/>
  <c r="BG183" i="2"/>
  <c r="BF183" i="2"/>
  <c r="T183" i="2"/>
  <c r="R183" i="2"/>
  <c r="P183" i="2"/>
  <c r="BI181" i="2"/>
  <c r="BH181" i="2"/>
  <c r="BG181" i="2"/>
  <c r="BF181" i="2"/>
  <c r="T181" i="2"/>
  <c r="R181" i="2"/>
  <c r="P181" i="2"/>
  <c r="BI179" i="2"/>
  <c r="BH179" i="2"/>
  <c r="BG179" i="2"/>
  <c r="BF179" i="2"/>
  <c r="T179" i="2"/>
  <c r="R179" i="2"/>
  <c r="P179" i="2"/>
  <c r="BI176" i="2"/>
  <c r="BH176" i="2"/>
  <c r="BG176" i="2"/>
  <c r="BF176" i="2"/>
  <c r="T176" i="2"/>
  <c r="T175" i="2" s="1"/>
  <c r="R176" i="2"/>
  <c r="R175" i="2"/>
  <c r="P176" i="2"/>
  <c r="P175" i="2" s="1"/>
  <c r="BI173" i="2"/>
  <c r="BH173" i="2"/>
  <c r="BG173" i="2"/>
  <c r="BF173" i="2"/>
  <c r="T173" i="2"/>
  <c r="R173" i="2"/>
  <c r="P173" i="2"/>
  <c r="BI169" i="2"/>
  <c r="BH169" i="2"/>
  <c r="BG169" i="2"/>
  <c r="BF169" i="2"/>
  <c r="T169" i="2"/>
  <c r="R169" i="2"/>
  <c r="P169" i="2"/>
  <c r="BI167" i="2"/>
  <c r="BH167" i="2"/>
  <c r="BG167" i="2"/>
  <c r="BF167" i="2"/>
  <c r="T167" i="2"/>
  <c r="R167" i="2"/>
  <c r="P167" i="2"/>
  <c r="BI166" i="2"/>
  <c r="BH166" i="2"/>
  <c r="BG166" i="2"/>
  <c r="BF166" i="2"/>
  <c r="T166" i="2"/>
  <c r="R166" i="2"/>
  <c r="P166" i="2"/>
  <c r="BI164" i="2"/>
  <c r="BH164" i="2"/>
  <c r="BG164" i="2"/>
  <c r="BF164" i="2"/>
  <c r="T164" i="2"/>
  <c r="R164" i="2"/>
  <c r="P164" i="2"/>
  <c r="BI163" i="2"/>
  <c r="BH163" i="2"/>
  <c r="BG163" i="2"/>
  <c r="BF163" i="2"/>
  <c r="T163" i="2"/>
  <c r="R163" i="2"/>
  <c r="P163" i="2"/>
  <c r="BI162" i="2"/>
  <c r="BH162" i="2"/>
  <c r="BG162" i="2"/>
  <c r="BF162" i="2"/>
  <c r="T162" i="2"/>
  <c r="R162" i="2"/>
  <c r="P162" i="2"/>
  <c r="BI160" i="2"/>
  <c r="BH160" i="2"/>
  <c r="BG160" i="2"/>
  <c r="BF160" i="2"/>
  <c r="T160" i="2"/>
  <c r="R160" i="2"/>
  <c r="P160" i="2"/>
  <c r="BI158" i="2"/>
  <c r="BH158" i="2"/>
  <c r="BG158" i="2"/>
  <c r="BF158" i="2"/>
  <c r="T158" i="2"/>
  <c r="R158" i="2"/>
  <c r="P158" i="2"/>
  <c r="BI157" i="2"/>
  <c r="BH157" i="2"/>
  <c r="BG157" i="2"/>
  <c r="BF157" i="2"/>
  <c r="T157" i="2"/>
  <c r="R157" i="2"/>
  <c r="P157" i="2"/>
  <c r="BI154" i="2"/>
  <c r="BH154" i="2"/>
  <c r="BG154" i="2"/>
  <c r="BF154" i="2"/>
  <c r="T154" i="2"/>
  <c r="R154" i="2"/>
  <c r="P154" i="2"/>
  <c r="BI153" i="2"/>
  <c r="BH153" i="2"/>
  <c r="BG153" i="2"/>
  <c r="BF153" i="2"/>
  <c r="T153" i="2"/>
  <c r="R153" i="2"/>
  <c r="P153" i="2"/>
  <c r="BI151" i="2"/>
  <c r="BH151" i="2"/>
  <c r="BG151" i="2"/>
  <c r="BF151" i="2"/>
  <c r="T151" i="2"/>
  <c r="R151" i="2"/>
  <c r="P151" i="2"/>
  <c r="BI150" i="2"/>
  <c r="BH150" i="2"/>
  <c r="BG150" i="2"/>
  <c r="BF150" i="2"/>
  <c r="T150" i="2"/>
  <c r="R150" i="2"/>
  <c r="P150" i="2"/>
  <c r="BI149" i="2"/>
  <c r="BH149" i="2"/>
  <c r="BG149" i="2"/>
  <c r="BF149" i="2"/>
  <c r="T149" i="2"/>
  <c r="R149" i="2"/>
  <c r="P149" i="2"/>
  <c r="BI148" i="2"/>
  <c r="BH148" i="2"/>
  <c r="BG148" i="2"/>
  <c r="BF148" i="2"/>
  <c r="T148" i="2"/>
  <c r="R148" i="2"/>
  <c r="P148" i="2"/>
  <c r="BI145" i="2"/>
  <c r="BH145" i="2"/>
  <c r="BG145" i="2"/>
  <c r="BF145" i="2"/>
  <c r="T145" i="2"/>
  <c r="R145" i="2"/>
  <c r="P145" i="2"/>
  <c r="BI144" i="2"/>
  <c r="BH144" i="2"/>
  <c r="BG144" i="2"/>
  <c r="BF144" i="2"/>
  <c r="T144" i="2"/>
  <c r="R144" i="2"/>
  <c r="P144" i="2"/>
  <c r="BI143" i="2"/>
  <c r="BH143" i="2"/>
  <c r="BG143" i="2"/>
  <c r="BF143" i="2"/>
  <c r="T143" i="2"/>
  <c r="R143" i="2"/>
  <c r="P143" i="2"/>
  <c r="BI141" i="2"/>
  <c r="BH141" i="2"/>
  <c r="BG141" i="2"/>
  <c r="BF141" i="2"/>
  <c r="T141" i="2"/>
  <c r="R141" i="2"/>
  <c r="P141" i="2"/>
  <c r="BI140" i="2"/>
  <c r="BH140" i="2"/>
  <c r="BG140" i="2"/>
  <c r="BF140" i="2"/>
  <c r="T140" i="2"/>
  <c r="R140" i="2"/>
  <c r="P140" i="2"/>
  <c r="BI138" i="2"/>
  <c r="BH138" i="2"/>
  <c r="BG138" i="2"/>
  <c r="BF138" i="2"/>
  <c r="T138" i="2"/>
  <c r="R138" i="2"/>
  <c r="P138" i="2"/>
  <c r="BI136" i="2"/>
  <c r="BH136" i="2"/>
  <c r="BG136" i="2"/>
  <c r="BF136" i="2"/>
  <c r="T136" i="2"/>
  <c r="R136" i="2"/>
  <c r="P136" i="2"/>
  <c r="BI135" i="2"/>
  <c r="BH135" i="2"/>
  <c r="BG135" i="2"/>
  <c r="BF135" i="2"/>
  <c r="T135" i="2"/>
  <c r="R135" i="2"/>
  <c r="P135" i="2"/>
  <c r="BI131" i="2"/>
  <c r="BH131" i="2"/>
  <c r="BG131" i="2"/>
  <c r="BF131" i="2"/>
  <c r="T131" i="2"/>
  <c r="R131" i="2"/>
  <c r="P131" i="2"/>
  <c r="BI130" i="2"/>
  <c r="BH130" i="2"/>
  <c r="BG130" i="2"/>
  <c r="BF130" i="2"/>
  <c r="T130" i="2"/>
  <c r="R130" i="2"/>
  <c r="P130" i="2"/>
  <c r="BI126" i="2"/>
  <c r="BH126" i="2"/>
  <c r="BG126" i="2"/>
  <c r="BF126" i="2"/>
  <c r="T126" i="2"/>
  <c r="R126" i="2"/>
  <c r="P126" i="2"/>
  <c r="BI124" i="2"/>
  <c r="BH124" i="2"/>
  <c r="BG124" i="2"/>
  <c r="BF124" i="2"/>
  <c r="T124" i="2"/>
  <c r="R124" i="2"/>
  <c r="P124" i="2"/>
  <c r="F115" i="2"/>
  <c r="E113" i="2"/>
  <c r="F87" i="2"/>
  <c r="E85" i="2"/>
  <c r="J22" i="2"/>
  <c r="E22" i="2"/>
  <c r="J118" i="2" s="1"/>
  <c r="J21" i="2"/>
  <c r="J19" i="2"/>
  <c r="E19" i="2"/>
  <c r="J89" i="2" s="1"/>
  <c r="J18" i="2"/>
  <c r="J16" i="2"/>
  <c r="E16" i="2"/>
  <c r="F118" i="2" s="1"/>
  <c r="J15" i="2"/>
  <c r="J13" i="2"/>
  <c r="E13" i="2"/>
  <c r="F89" i="2" s="1"/>
  <c r="J12" i="2"/>
  <c r="J10" i="2"/>
  <c r="J115" i="2"/>
  <c r="L90" i="1"/>
  <c r="AM90" i="1"/>
  <c r="AM89" i="1"/>
  <c r="L89" i="1"/>
  <c r="AM87" i="1"/>
  <c r="L87" i="1"/>
  <c r="L85" i="1"/>
  <c r="L84" i="1"/>
  <c r="J163" i="2"/>
  <c r="J141" i="2"/>
  <c r="J144" i="2"/>
  <c r="J181" i="2"/>
  <c r="BK184" i="2"/>
  <c r="J166" i="2"/>
  <c r="BK151" i="2"/>
  <c r="BK135" i="2"/>
  <c r="BK145" i="2"/>
  <c r="J162" i="2"/>
  <c r="BK144" i="2"/>
  <c r="BK124" i="2"/>
  <c r="BK140" i="2"/>
  <c r="J154" i="2"/>
  <c r="J184" i="2"/>
  <c r="BK167" i="2"/>
  <c r="J160" i="2"/>
  <c r="J157" i="2"/>
  <c r="J183" i="2"/>
  <c r="BK148" i="2"/>
  <c r="BK141" i="2"/>
  <c r="BK126" i="2"/>
  <c r="BK185" i="2"/>
  <c r="J185" i="2"/>
  <c r="J173" i="2"/>
  <c r="BK164" i="2"/>
  <c r="J164" i="2"/>
  <c r="BK160" i="2"/>
  <c r="BK157" i="2"/>
  <c r="J130" i="2"/>
  <c r="J179" i="2"/>
  <c r="BK130" i="2"/>
  <c r="J169" i="2"/>
  <c r="BK162" i="2"/>
  <c r="BK136" i="2"/>
  <c r="BK154" i="2"/>
  <c r="BK138" i="2"/>
  <c r="J150" i="2"/>
  <c r="J153" i="2"/>
  <c r="BK181" i="2"/>
  <c r="J149" i="2"/>
  <c r="J126" i="2"/>
  <c r="BK143" i="2"/>
  <c r="AS94" i="1"/>
  <c r="J158" i="2"/>
  <c r="BK169" i="2"/>
  <c r="BK163" i="2"/>
  <c r="BK150" i="2"/>
  <c r="BK179" i="2"/>
  <c r="J140" i="2"/>
  <c r="J145" i="2"/>
  <c r="BK158" i="2"/>
  <c r="J138" i="2"/>
  <c r="J151" i="2"/>
  <c r="J167" i="2"/>
  <c r="BK183" i="2"/>
  <c r="BK153" i="2"/>
  <c r="BK149" i="2"/>
  <c r="J124" i="2"/>
  <c r="J148" i="2"/>
  <c r="BK173" i="2"/>
  <c r="BK131" i="2"/>
  <c r="BK166" i="2"/>
  <c r="J143" i="2"/>
  <c r="J176" i="2"/>
  <c r="J135" i="2"/>
  <c r="J131" i="2"/>
  <c r="BK176" i="2"/>
  <c r="J136" i="2"/>
  <c r="P123" i="2" l="1"/>
  <c r="P122" i="2" s="1"/>
  <c r="R147" i="2"/>
  <c r="T156" i="2"/>
  <c r="T165" i="2"/>
  <c r="BK178" i="2"/>
  <c r="BK177" i="2" s="1"/>
  <c r="J177" i="2" s="1"/>
  <c r="J101" i="2" s="1"/>
  <c r="BK182" i="2"/>
  <c r="J182" i="2" s="1"/>
  <c r="J103" i="2" s="1"/>
  <c r="BK147" i="2"/>
  <c r="J147" i="2"/>
  <c r="J97" i="2" s="1"/>
  <c r="P156" i="2"/>
  <c r="R165" i="2"/>
  <c r="P178" i="2"/>
  <c r="P177" i="2" s="1"/>
  <c r="P182" i="2"/>
  <c r="T123" i="2"/>
  <c r="BK156" i="2"/>
  <c r="J156" i="2" s="1"/>
  <c r="J98" i="2" s="1"/>
  <c r="R178" i="2"/>
  <c r="R177" i="2" s="1"/>
  <c r="T178" i="2"/>
  <c r="T177" i="2"/>
  <c r="BK123" i="2"/>
  <c r="J123" i="2" s="1"/>
  <c r="J96" i="2" s="1"/>
  <c r="P147" i="2"/>
  <c r="R156" i="2"/>
  <c r="P165" i="2"/>
  <c r="R182" i="2"/>
  <c r="R123" i="2"/>
  <c r="T147" i="2"/>
  <c r="T122" i="2" s="1"/>
  <c r="BK165" i="2"/>
  <c r="J165" i="2" s="1"/>
  <c r="J99" i="2" s="1"/>
  <c r="T182" i="2"/>
  <c r="BK175" i="2"/>
  <c r="J175" i="2" s="1"/>
  <c r="J100" i="2" s="1"/>
  <c r="J117" i="2"/>
  <c r="BE126" i="2"/>
  <c r="BE149" i="2"/>
  <c r="BE185" i="2"/>
  <c r="J87" i="2"/>
  <c r="F117" i="2"/>
  <c r="BE141" i="2"/>
  <c r="BE148" i="2"/>
  <c r="BE176" i="2"/>
  <c r="BE130" i="2"/>
  <c r="BE150" i="2"/>
  <c r="BE181" i="2"/>
  <c r="BE183" i="2"/>
  <c r="J90" i="2"/>
  <c r="BE124" i="2"/>
  <c r="BE154" i="2"/>
  <c r="BE157" i="2"/>
  <c r="BE158" i="2"/>
  <c r="BE160" i="2"/>
  <c r="BE162" i="2"/>
  <c r="BE163" i="2"/>
  <c r="BE167" i="2"/>
  <c r="BE184" i="2"/>
  <c r="F90" i="2"/>
  <c r="BE144" i="2"/>
  <c r="BE173" i="2"/>
  <c r="BE179" i="2"/>
  <c r="BE135" i="2"/>
  <c r="BE140" i="2"/>
  <c r="BE145" i="2"/>
  <c r="BE164" i="2"/>
  <c r="BE166" i="2"/>
  <c r="BE169" i="2"/>
  <c r="BE131" i="2"/>
  <c r="BE136" i="2"/>
  <c r="BE138" i="2"/>
  <c r="BE143" i="2"/>
  <c r="BE151" i="2"/>
  <c r="BE153" i="2"/>
  <c r="J32" i="2"/>
  <c r="AW95" i="1" s="1"/>
  <c r="F33" i="2"/>
  <c r="BB95" i="1"/>
  <c r="BB94" i="1"/>
  <c r="W31" i="1" s="1"/>
  <c r="F35" i="2"/>
  <c r="BD95" i="1"/>
  <c r="BD94" i="1"/>
  <c r="W33" i="1" s="1"/>
  <c r="F32" i="2"/>
  <c r="BA95" i="1"/>
  <c r="BA94" i="1"/>
  <c r="W30" i="1" s="1"/>
  <c r="F34" i="2"/>
  <c r="BC95" i="1"/>
  <c r="BC94" i="1"/>
  <c r="W32" i="1" s="1"/>
  <c r="P121" i="2" l="1"/>
  <c r="AU95" i="1" s="1"/>
  <c r="AU94" i="1" s="1"/>
  <c r="R122" i="2"/>
  <c r="R121" i="2"/>
  <c r="T121" i="2"/>
  <c r="BK122" i="2"/>
  <c r="J122" i="2"/>
  <c r="J95" i="2"/>
  <c r="J178" i="2"/>
  <c r="J102" i="2" s="1"/>
  <c r="AX94" i="1"/>
  <c r="AW94" i="1"/>
  <c r="AK30" i="1"/>
  <c r="J31" i="2"/>
  <c r="AV95" i="1" s="1"/>
  <c r="AT95" i="1" s="1"/>
  <c r="F31" i="2"/>
  <c r="AZ95" i="1" s="1"/>
  <c r="AZ94" i="1" s="1"/>
  <c r="W29" i="1" s="1"/>
  <c r="AY94" i="1"/>
  <c r="BK121" i="2" l="1"/>
  <c r="J121" i="2"/>
  <c r="J28" i="2"/>
  <c r="AG95" i="1"/>
  <c r="AG94" i="1" s="1"/>
  <c r="AK26" i="1" s="1"/>
  <c r="AK35" i="1" s="1"/>
  <c r="AV94" i="1"/>
  <c r="AK29" i="1"/>
  <c r="J37" i="2" l="1"/>
  <c r="J94" i="2"/>
  <c r="AN95" i="1"/>
  <c r="AT94" i="1"/>
  <c r="AN94" i="1" s="1"/>
</calcChain>
</file>

<file path=xl/sharedStrings.xml><?xml version="1.0" encoding="utf-8"?>
<sst xmlns="http://schemas.openxmlformats.org/spreadsheetml/2006/main" count="967" uniqueCount="286">
  <si>
    <t>Export Komplet</t>
  </si>
  <si>
    <t/>
  </si>
  <si>
    <t>2.0</t>
  </si>
  <si>
    <t>ZAMOK</t>
  </si>
  <si>
    <t>False</t>
  </si>
  <si>
    <t>{d872c3fd-8bb8-4b1d-b84d-aa354994e7be}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</si>
  <si>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</si>
  <si>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</si>
  <si>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</si>
  <si>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</si>
  <si>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</si>
  <si>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</si>
  <si>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</si>
  <si>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</si>
  <si>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N18708</t>
  </si>
  <si>
    <t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</si>
  <si>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</si>
  <si>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Benešov - ul. Jiráskova  - chodník čp.  669</t>
  </si>
  <si>
    <t>KSO:</t>
  </si>
  <si>
    <t>CC-CZ:</t>
  </si>
  <si>
    <t>Místo:</t>
  </si>
  <si>
    <t xml:space="preserve"> </t>
  </si>
  <si>
    <t>Datum:</t>
  </si>
  <si>
    <t>6. 3. 2023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</si>
  <si>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</si>
  <si>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</si>
  <si>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</si>
  <si>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</si>
  <si>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</si>
  <si>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</si>
  <si>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</si>
  <si>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</si>
  <si>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</si>
  <si>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</si>
  <si>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</si>
  <si>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</si>
  <si>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</si>
  <si>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</si>
  <si>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</si>
  <si>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</si>
  <si>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</si>
  <si>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</si>
  <si>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</si>
  <si>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</si>
  <si>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</si>
  <si>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</si>
  <si>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</si>
  <si>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</si>
  <si>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</si>
  <si>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</si>
  <si>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</si>
  <si>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</si>
  <si>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</si>
  <si>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</si>
  <si>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</si>
  <si>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</si>
  <si>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</si>
  <si>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</si>
  <si>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</si>
  <si>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</si>
  <si>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</si>
  <si>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</si>
  <si>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</si>
  <si>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</si>
  <si>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</si>
  <si>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</si>
  <si>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</si>
  <si>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</si>
  <si>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</si>
  <si>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</si>
  <si>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</si>
  <si>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</si>
  <si>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</si>
  <si>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</si>
  <si>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</si>
  <si>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</si>
  <si>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</si>
  <si>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</si>
  <si>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</si>
  <si>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</si>
  <si>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</si>
  <si>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</si>
  <si>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</si>
  <si>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</si>
  <si>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</si>
  <si>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</si>
  <si>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</si>
  <si>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</si>
  <si>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</si>
  <si>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5 - Komunikace pozemní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</si>
  <si>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</si>
  <si>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</si>
  <si>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</si>
  <si>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</si>
  <si>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</si>
  <si>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</si>
  <si>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</si>
  <si>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</si>
  <si>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</si>
  <si>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</si>
  <si>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</si>
  <si>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</si>
  <si>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</si>
  <si>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</si>
  <si>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</si>
  <si>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</si>
  <si>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</si>
  <si>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</si>
  <si>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</si>
  <si>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</si>
  <si>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</si>
  <si>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</si>
  <si>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</si>
  <si>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</si>
  <si>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113107131</t>
  </si>
  <si>
    <t>Odstranění podkladu z betonu prostého tl přes 100 do 150 mm ručně</t>
  </si>
  <si>
    <t>m2</t>
  </si>
  <si>
    <t>4</t>
  </si>
  <si>
    <t>-1756167180</t>
  </si>
  <si>
    <t>VV</t>
  </si>
  <si>
    <t>"dobourání plochy stan. 23 P" 1,5*1,2</t>
  </si>
  <si>
    <t>3</t>
  </si>
  <si>
    <t>113107142</t>
  </si>
  <si>
    <t>Odstranění podkladu živičného tl 100 mm ručně</t>
  </si>
  <si>
    <t>1563735816</t>
  </si>
  <si>
    <t>"stan. ZU + KU - napojení v křižovatkách" (4+4)*0,75</t>
  </si>
  <si>
    <t>" napojení podél budovy" 45,5*0,7</t>
  </si>
  <si>
    <t>Součet</t>
  </si>
  <si>
    <t>113107163</t>
  </si>
  <si>
    <t>Odstranění podkladu z kameniva drceného tl přes 200 do 300 mm strojně pl přes 50 do 200 m2</t>
  </si>
  <si>
    <t>-926865069</t>
  </si>
  <si>
    <t>113107183</t>
  </si>
  <si>
    <t>Odstranění podkladu živičného tl přes 100 do 150 mm strojně pl přes 50 do 200 m2</t>
  </si>
  <si>
    <t>1553906723</t>
  </si>
  <si>
    <t>"obnova chodníku celkem" 119</t>
  </si>
  <si>
    <t>" napojení podél budovy"  -45,5*0,7</t>
  </si>
  <si>
    <t>5</t>
  </si>
  <si>
    <t>113202111</t>
  </si>
  <si>
    <t>Vytrhání obrub krajníků obrubníků stojatých</t>
  </si>
  <si>
    <t>m</t>
  </si>
  <si>
    <t>1985613587</t>
  </si>
  <si>
    <t>6</t>
  </si>
  <si>
    <t>129951121</t>
  </si>
  <si>
    <t>Bourání zdiva z betonu prostého neprokládaného v odkopávkách nebo prokopávkách strojně</t>
  </si>
  <si>
    <t>m3</t>
  </si>
  <si>
    <t>-99356345</t>
  </si>
  <si>
    <t xml:space="preserve">"bourání beton lože obrub " 48*0,3*0,25   </t>
  </si>
  <si>
    <t>37</t>
  </si>
  <si>
    <t>132251101</t>
  </si>
  <si>
    <t>Hloubení rýh nezapažených š do 800 mm v hornině třídy těžitelnosti I skupiny 3 objem do 20 m3 strojně</t>
  </si>
  <si>
    <t>647283849</t>
  </si>
  <si>
    <t>"rýha pro obruby" 54*0,5*0,3</t>
  </si>
  <si>
    <t>7</t>
  </si>
  <si>
    <t>162751157</t>
  </si>
  <si>
    <t>Vodorovné přemístění přes 9 000 do 10000 m výkopku/sypaniny z horniny třídy těžitelnosti III skupiny 6 a 7</t>
  </si>
  <si>
    <t>797381150</t>
  </si>
  <si>
    <t>8</t>
  </si>
  <si>
    <t>162751159</t>
  </si>
  <si>
    <t>Příplatek k vodorovnému přemístění výkopku/sypaniny z horniny třídy těžitelnosti III skupiny 6 a 7 ZKD 1000 m přes 10000 m</t>
  </si>
  <si>
    <t>1838735525</t>
  </si>
  <si>
    <t>"Celkem 18km"  (18-10)*3,6</t>
  </si>
  <si>
    <t>9</t>
  </si>
  <si>
    <t>171251201</t>
  </si>
  <si>
    <t>Uložení sypaniny na skládky nebo meziskládky</t>
  </si>
  <si>
    <t>974553027</t>
  </si>
  <si>
    <t>10</t>
  </si>
  <si>
    <t>181152302</t>
  </si>
  <si>
    <t>Úprava pláně pro silnice a dálnice v zářezech se zhutněním</t>
  </si>
  <si>
    <t>-23312790</t>
  </si>
  <si>
    <t>38</t>
  </si>
  <si>
    <t>181311103</t>
  </si>
  <si>
    <t>Rozprostření ornice tl vrstvy do 200 mm v rovině nebo ve svahu do 1:5 ručně</t>
  </si>
  <si>
    <t>-621066259</t>
  </si>
  <si>
    <t>"úprava pásu za obrubou" 48*0,75</t>
  </si>
  <si>
    <t>Komunikace pozemní</t>
  </si>
  <si>
    <t>11</t>
  </si>
  <si>
    <t>564750101</t>
  </si>
  <si>
    <t>Podklad z kameniva hrubého drceného vel. 16-32 mm plochy do 100 m2 tl 150 mm</t>
  </si>
  <si>
    <t>1835815797</t>
  </si>
  <si>
    <t>36</t>
  </si>
  <si>
    <t>564851011</t>
  </si>
  <si>
    <t>Podklad ze štěrkodrtě ŠD plochy do 100 m2 tl 150 mm</t>
  </si>
  <si>
    <t>1251715283</t>
  </si>
  <si>
    <t>12</t>
  </si>
  <si>
    <t>566901172</t>
  </si>
  <si>
    <t>Vyspravení podkladu po překopech ing sítí plochy do 15 m2 směsí stmelenou cementem SC 20/25 tl 150mm</t>
  </si>
  <si>
    <t>1174225280</t>
  </si>
  <si>
    <t>13</t>
  </si>
  <si>
    <t>572340112</t>
  </si>
  <si>
    <t>Vyspravení krytu komunikací po překopech plochy do 15 m2 asfaltovým betonem ACO (AB) tl 70 mm</t>
  </si>
  <si>
    <t>-1810130486</t>
  </si>
  <si>
    <t>32</t>
  </si>
  <si>
    <t>591411111</t>
  </si>
  <si>
    <t>Kladení dlažby z mozaiky jednobarevné komunikací pro pěší lože z kameniva</t>
  </si>
  <si>
    <t>-678523868</t>
  </si>
  <si>
    <t>33</t>
  </si>
  <si>
    <t>M</t>
  </si>
  <si>
    <t>58381005</t>
  </si>
  <si>
    <t>kostka štípaná dlažební mozaika žula 4/6 šedá</t>
  </si>
  <si>
    <t>-438834887</t>
  </si>
  <si>
    <t>119*1,02 'Přepočtené koeficientem množství</t>
  </si>
  <si>
    <t>Ostatní konstrukce a práce, bourání</t>
  </si>
  <si>
    <t>34</t>
  </si>
  <si>
    <t>916241213</t>
  </si>
  <si>
    <t>Osazení obrubníku kamenného stojatého s boční opěrou do lože z betonu prostého</t>
  </si>
  <si>
    <t>1118604180</t>
  </si>
  <si>
    <t>35</t>
  </si>
  <si>
    <t>58380220</t>
  </si>
  <si>
    <t>krajník kamenný žulový silniční 110x250x800-2500mm</t>
  </si>
  <si>
    <t>-1046058008</t>
  </si>
  <si>
    <t>54*1,02 'Přepočtené koeficientem množství</t>
  </si>
  <si>
    <t>16</t>
  </si>
  <si>
    <t>916991121</t>
  </si>
  <si>
    <t>Lože pod obrubníky, krajníky nebo obruby z dlažebních kostek z betonu prostého</t>
  </si>
  <si>
    <t>766697425</t>
  </si>
  <si>
    <t>"zesílené lože obrub"  53,6*0,25*0,2</t>
  </si>
  <si>
    <t>17</t>
  </si>
  <si>
    <t>919112212</t>
  </si>
  <si>
    <t>Řezání spár pro vytvoření komůrky š 10 mm hl 20 mm pro těsnící zálivku v živičném krytu</t>
  </si>
  <si>
    <t>-1205558207</t>
  </si>
  <si>
    <t>18</t>
  </si>
  <si>
    <t>919122111</t>
  </si>
  <si>
    <t>Těsnění spár zálivkou za tepla pro komůrky š 10 mm hl 20 mm s těsnicím profilem</t>
  </si>
  <si>
    <t>-575623437</t>
  </si>
  <si>
    <t>19</t>
  </si>
  <si>
    <t>919735111</t>
  </si>
  <si>
    <t>Řezání stávajícího živičného krytu hl do 50 mm</t>
  </si>
  <si>
    <t>851898580</t>
  </si>
  <si>
    <t>997</t>
  </si>
  <si>
    <t>Přesun sutě</t>
  </si>
  <si>
    <t>997221551</t>
  </si>
  <si>
    <t>Vodorovná doprava suti ze sypkých materiálů do 1 km</t>
  </si>
  <si>
    <t>t</t>
  </si>
  <si>
    <t>717926002</t>
  </si>
  <si>
    <t>22</t>
  </si>
  <si>
    <t>997221559</t>
  </si>
  <si>
    <t>Příplatek ZKD 1 km u vodorovné dopravy suti ze sypkých materiálů</t>
  </si>
  <si>
    <t>-1223510812</t>
  </si>
  <si>
    <t>98,757*17 'Přepočtené koeficientem množství</t>
  </si>
  <si>
    <t>24</t>
  </si>
  <si>
    <t>997221873</t>
  </si>
  <si>
    <t>Poplatek za uložení stavebního odpadu na recyklační skládce (skládkovné) zeminy a kamení zatříděného do Katalogu odpadů pod kódem 17 05 04</t>
  </si>
  <si>
    <t>300811282</t>
  </si>
  <si>
    <t>"sut - podklad komunikace" 98,757- 35,866</t>
  </si>
  <si>
    <t>"bourané lože krajníků"  3,6*2,5</t>
  </si>
  <si>
    <t>25</t>
  </si>
  <si>
    <t>997221875</t>
  </si>
  <si>
    <t>Poplatek za uložení stavebního odpadu na recyklační skládce (skládkovné) asfaltového bez obsahu dehtu zatříděného do Katalogu odpadů pod kódem 17 03 02</t>
  </si>
  <si>
    <t>749909197</t>
  </si>
  <si>
    <t>"vybourané kry"  8,327+27,539</t>
  </si>
  <si>
    <t>998</t>
  </si>
  <si>
    <t>Přesun hmot</t>
  </si>
  <si>
    <t>26</t>
  </si>
  <si>
    <t>998229112</t>
  </si>
  <si>
    <t>Přesun hmot ruční pro pozemní komunikace s krytem dlážděným na vzdálenost do 50 m</t>
  </si>
  <si>
    <t>-1004459611</t>
  </si>
  <si>
    <t>PSV</t>
  </si>
  <si>
    <t>Práce a dodávky PSV</t>
  </si>
  <si>
    <t>721</t>
  </si>
  <si>
    <t>Zdravotechnika - vnitřní kanalizace</t>
  </si>
  <si>
    <t>30</t>
  </si>
  <si>
    <t>721242116</t>
  </si>
  <si>
    <t>Lapač střešních splavenin z PP s kulovým kloubem na odtoku DN 125</t>
  </si>
  <si>
    <t>kus</t>
  </si>
  <si>
    <t>75756130</t>
  </si>
  <si>
    <t>"obnova poškozených stávajících" 3</t>
  </si>
  <si>
    <t>31</t>
  </si>
  <si>
    <t>721242805</t>
  </si>
  <si>
    <t>Demontáž lapače střešních splavenin DN 150</t>
  </si>
  <si>
    <t>1609343663</t>
  </si>
  <si>
    <t>VRN</t>
  </si>
  <si>
    <t>Vedlejší rozpočtové náklady</t>
  </si>
  <si>
    <t>27</t>
  </si>
  <si>
    <t>030001000</t>
  </si>
  <si>
    <t>Zařízení staveniště</t>
  </si>
  <si>
    <t>kpl</t>
  </si>
  <si>
    <t>1024</t>
  </si>
  <si>
    <t>-82637261</t>
  </si>
  <si>
    <t>28</t>
  </si>
  <si>
    <t>043002000</t>
  </si>
  <si>
    <t>Zkoušky a ostatní měření - kontrola vedení inženýrských sítí</t>
  </si>
  <si>
    <t>486629040</t>
  </si>
  <si>
    <t>29</t>
  </si>
  <si>
    <t>070001000</t>
  </si>
  <si>
    <t>DIO - dopravně inženýrské opatření</t>
  </si>
  <si>
    <t>-1677294415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</si>
</sst>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164" formatCode="#,##0.00%"/>
    <numFmt numFmtId="165" formatCode="dd\.mm\.yyyy"/>
    <numFmt numFmtId="166" formatCode="#,##0.00000"/>
    <numFmt numFmtId="167" formatCode="#,##0.000"/>
  </numFmts>
  <fonts count="36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</borders>
  <cellStyleXfs count="2">
    <xf numFmtId="0" fontId="0" fillId="0" borderId="0"/>
    <xf numFmtId="0" fontId="35" fillId="0" borderId="0" applyNumberFormat="0" applyFill="0" applyBorder="0" applyAlignment="0" applyProtection="0"/>
  </cellStyleXfs>
  <cellXfs count="281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horizontal="left" vertical="top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8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0" xfId="0" applyFont="1" applyFill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8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3" fillId="0" borderId="22" xfId="0" applyFont="1" applyBorder="1" applyAlignment="1" applyProtection="1">
      <alignment horizontal="center" vertical="center"/>
    </xf>
    <xf numFmtId="49" fontId="33" fillId="0" borderId="22" xfId="0" applyNumberFormat="1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left" vertical="center" wrapText="1"/>
    </xf>
    <xf numFmtId="0" fontId="33" fillId="0" borderId="22" xfId="0" applyFont="1" applyBorder="1" applyAlignment="1" applyProtection="1">
      <alignment horizontal="center" vertical="center" wrapText="1"/>
    </xf>
    <xf numFmtId="167" fontId="33" fillId="0" borderId="22" xfId="0" applyNumberFormat="1" applyFont="1" applyBorder="1" applyAlignment="1" applyProtection="1">
      <alignment vertical="center"/>
    </xf>
    <xf numFmtId="4" fontId="33" fillId="2" borderId="22" xfId="0" applyNumberFormat="1" applyFont="1" applyFill="1" applyBorder="1" applyAlignment="1" applyProtection="1">
      <alignment vertical="center"/>
      <protection locked="0"/>
    </xf>
    <xf numFmtId="4" fontId="33" fillId="0" borderId="22" xfId="0" applyNumberFormat="1" applyFont="1" applyBorder="1" applyAlignment="1" applyProtection="1">
      <alignment vertical="center"/>
    </xf>
    <xf numFmtId="0" fontId="34" fillId="0" borderId="22" xfId="0" applyFont="1" applyBorder="1" applyAlignment="1" applyProtection="1">
      <alignment vertical="center"/>
    </xf>
    <xf numFmtId="0" fontId="34" fillId="0" borderId="3" xfId="0" applyFont="1" applyBorder="1" applyAlignment="1">
      <alignment vertical="center"/>
    </xf>
    <xf numFmtId="0" fontId="33" fillId="2" borderId="14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22" fillId="2" borderId="19" xfId="0" applyFont="1" applyFill="1" applyBorder="1" applyAlignment="1" applyProtection="1">
      <alignment horizontal="left" vertical="center"/>
      <protection locked="0"/>
    </xf>
    <xf numFmtId="0" fontId="22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2" fillId="0" borderId="20" xfId="0" applyNumberFormat="1" applyFont="1" applyBorder="1" applyAlignment="1" applyProtection="1">
      <alignment vertical="center"/>
    </xf>
    <xf numFmtId="166" fontId="22" fillId="0" borderId="21" xfId="0" applyNumberFormat="1" applyFont="1" applyBorder="1" applyAlignment="1" applyProtection="1">
      <alignment vertical="center"/>
    </xf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2" fillId="0" borderId="0" xfId="0" applyFont="1" applyAlignment="1" applyProtection="1">
      <alignment horizontal="left" vertical="center"/>
    </xf>
    <xf numFmtId="0" fontId="0" fillId="0" borderId="0" xfId="0" applyProtection="1"/>
    <xf numFmtId="0" fontId="3" fillId="0" borderId="0" xfId="0" applyFont="1" applyAlignment="1" applyProtection="1">
      <alignment horizontal="left" vertical="top" wrapText="1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4" fontId="16" fillId="0" borderId="5" xfId="0" applyNumberFormat="1" applyFont="1" applyBorder="1" applyAlignment="1" applyProtection="1">
      <alignment vertical="center"/>
    </xf>
    <xf numFmtId="0" fontId="0" fillId="0" borderId="5" xfId="0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4" fontId="17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" fillId="0" borderId="0" xfId="0" applyFont="1" applyAlignment="1" applyProtection="1">
      <alignment vertical="center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left" vertical="center"/>
    </xf>
    <xf numFmtId="4" fontId="26" fillId="0" borderId="0" xfId="0" applyNumberFormat="1" applyFont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0" fillId="0" borderId="0" xfId="0"/>
    <xf numFmtId="0" fontId="3" fillId="0" borderId="0" xfId="0" applyFont="1" applyAlignment="1">
      <alignment horizontal="left" vertical="center" wrapText="1"/>
    </xf>
    <xf numFmtId="0" fontId="0" fillId="0" borderId="0" xfId="0" applyFont="1" applyAlignment="1">
      <alignment vertical="center"/>
    </xf>
    <xf numFmtId="0" fontId="2" fillId="2" borderId="0" xfId="0" applyFont="1" applyFill="1" applyAlignment="1" applyProtection="1">
      <alignment horizontal="left" vertical="center"/>
      <protection locked="0"/>
    </xf>
    <xf numFmtId="0" fontId="2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urs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97"/>
  <sheetViews>
    <sheetView showGridLines="0" workbookViewId="0"/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pans="1:74" s="1" customFormat="1" ht="36.950000000000003" customHeight="1">
      <c r="AR2" s="274"/>
      <c r="AS2" s="274"/>
      <c r="AT2" s="274"/>
      <c r="AU2" s="274"/>
      <c r="AV2" s="274"/>
      <c r="AW2" s="274"/>
      <c r="AX2" s="274"/>
      <c r="AY2" s="274"/>
      <c r="AZ2" s="274"/>
      <c r="BA2" s="274"/>
      <c r="BB2" s="274"/>
      <c r="BC2" s="274"/>
      <c r="BD2" s="274"/>
      <c r="BE2" s="274"/>
      <c r="BS2" s="16" t="s">
        <v>6</v>
      </c>
      <c r="BT2" s="16" t="s">
        <v>7</v>
      </c>
    </row>
    <row r="3" spans="1:74" s="1" customFormat="1" ht="6.95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pans="1:74" s="1" customFormat="1" ht="24.95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pans="1:74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37" t="s">
        <v>14</v>
      </c>
      <c r="L5" s="238"/>
      <c r="M5" s="238"/>
      <c r="N5" s="238"/>
      <c r="O5" s="238"/>
      <c r="P5" s="238"/>
      <c r="Q5" s="238"/>
      <c r="R5" s="238"/>
      <c r="S5" s="238"/>
      <c r="T5" s="238"/>
      <c r="U5" s="238"/>
      <c r="V5" s="238"/>
      <c r="W5" s="238"/>
      <c r="X5" s="238"/>
      <c r="Y5" s="238"/>
      <c r="Z5" s="238"/>
      <c r="AA5" s="238"/>
      <c r="AB5" s="238"/>
      <c r="AC5" s="238"/>
      <c r="AD5" s="238"/>
      <c r="AE5" s="238"/>
      <c r="AF5" s="238"/>
      <c r="AG5" s="238"/>
      <c r="AH5" s="238"/>
      <c r="AI5" s="238"/>
      <c r="AJ5" s="238"/>
      <c r="AK5" s="238"/>
      <c r="AL5" s="238"/>
      <c r="AM5" s="238"/>
      <c r="AN5" s="238"/>
      <c r="AO5" s="238"/>
      <c r="AP5" s="21"/>
      <c r="AQ5" s="21"/>
      <c r="AR5" s="19"/>
      <c r="BE5" s="234" t="s">
        <v>15</v>
      </c>
      <c r="BS5" s="16" t="s">
        <v>6</v>
      </c>
    </row>
    <row r="6" spans="1:74" s="1" customFormat="1" ht="36.950000000000003" customHeight="1">
      <c r="B6" s="20"/>
      <c r="C6" s="21"/>
      <c r="D6" s="27" t="s">
        <v>16</v>
      </c>
      <c r="E6" s="21"/>
      <c r="F6" s="21"/>
      <c r="G6" s="21"/>
      <c r="H6" s="21"/>
      <c r="I6" s="21"/>
      <c r="J6" s="21"/>
      <c r="K6" s="239" t="s">
        <v>17</v>
      </c>
      <c r="L6" s="238"/>
      <c r="M6" s="238"/>
      <c r="N6" s="238"/>
      <c r="O6" s="238"/>
      <c r="P6" s="238"/>
      <c r="Q6" s="238"/>
      <c r="R6" s="238"/>
      <c r="S6" s="238"/>
      <c r="T6" s="238"/>
      <c r="U6" s="238"/>
      <c r="V6" s="238"/>
      <c r="W6" s="238"/>
      <c r="X6" s="238"/>
      <c r="Y6" s="238"/>
      <c r="Z6" s="238"/>
      <c r="AA6" s="238"/>
      <c r="AB6" s="238"/>
      <c r="AC6" s="238"/>
      <c r="AD6" s="238"/>
      <c r="AE6" s="238"/>
      <c r="AF6" s="238"/>
      <c r="AG6" s="238"/>
      <c r="AH6" s="238"/>
      <c r="AI6" s="238"/>
      <c r="AJ6" s="238"/>
      <c r="AK6" s="238"/>
      <c r="AL6" s="238"/>
      <c r="AM6" s="238"/>
      <c r="AN6" s="238"/>
      <c r="AO6" s="238"/>
      <c r="AP6" s="21"/>
      <c r="AQ6" s="21"/>
      <c r="AR6" s="19"/>
      <c r="BE6" s="235"/>
      <c r="BS6" s="16" t="s">
        <v>6</v>
      </c>
    </row>
    <row r="7" spans="1:74" s="1" customFormat="1" ht="12" customHeight="1">
      <c r="B7" s="20"/>
      <c r="C7" s="21"/>
      <c r="D7" s="28" t="s">
        <v>18</v>
      </c>
      <c r="E7" s="21"/>
      <c r="F7" s="21"/>
      <c r="G7" s="21"/>
      <c r="H7" s="21"/>
      <c r="I7" s="21"/>
      <c r="J7" s="21"/>
      <c r="K7" s="26" t="s">
        <v>1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28" t="s">
        <v>19</v>
      </c>
      <c r="AL7" s="21"/>
      <c r="AM7" s="21"/>
      <c r="AN7" s="26" t="s">
        <v>1</v>
      </c>
      <c r="AO7" s="21"/>
      <c r="AP7" s="21"/>
      <c r="AQ7" s="21"/>
      <c r="AR7" s="19"/>
      <c r="BE7" s="235"/>
      <c r="BS7" s="16" t="s">
        <v>6</v>
      </c>
    </row>
    <row r="8" spans="1:74" s="1" customFormat="1" ht="12" customHeight="1">
      <c r="B8" s="20"/>
      <c r="C8" s="21"/>
      <c r="D8" s="28" t="s">
        <v>20</v>
      </c>
      <c r="E8" s="21"/>
      <c r="F8" s="21"/>
      <c r="G8" s="21"/>
      <c r="H8" s="21"/>
      <c r="I8" s="21"/>
      <c r="J8" s="21"/>
      <c r="K8" s="26" t="s">
        <v>21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28" t="s">
        <v>22</v>
      </c>
      <c r="AL8" s="21"/>
      <c r="AM8" s="21"/>
      <c r="AN8" s="29" t="s">
        <v>23</v>
      </c>
      <c r="AO8" s="21"/>
      <c r="AP8" s="21"/>
      <c r="AQ8" s="21"/>
      <c r="AR8" s="19"/>
      <c r="BE8" s="235"/>
      <c r="BS8" s="16" t="s">
        <v>6</v>
      </c>
    </row>
    <row r="9" spans="1:74" s="1" customFormat="1" ht="14.45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235"/>
      <c r="BS9" s="16" t="s">
        <v>6</v>
      </c>
    </row>
    <row r="10" spans="1:74" s="1" customFormat="1" ht="12" customHeight="1">
      <c r="B10" s="20"/>
      <c r="C10" s="21"/>
      <c r="D10" s="28" t="s">
        <v>24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28" t="s">
        <v>25</v>
      </c>
      <c r="AL10" s="21"/>
      <c r="AM10" s="21"/>
      <c r="AN10" s="26" t="s">
        <v>1</v>
      </c>
      <c r="AO10" s="21"/>
      <c r="AP10" s="21"/>
      <c r="AQ10" s="21"/>
      <c r="AR10" s="19"/>
      <c r="BE10" s="235"/>
      <c r="BS10" s="16" t="s">
        <v>6</v>
      </c>
    </row>
    <row r="11" spans="1:74" s="1" customFormat="1" ht="18.399999999999999" customHeight="1">
      <c r="B11" s="20"/>
      <c r="C11" s="21"/>
      <c r="D11" s="21"/>
      <c r="E11" s="26" t="s">
        <v>21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28" t="s">
        <v>26</v>
      </c>
      <c r="AL11" s="21"/>
      <c r="AM11" s="21"/>
      <c r="AN11" s="26" t="s">
        <v>1</v>
      </c>
      <c r="AO11" s="21"/>
      <c r="AP11" s="21"/>
      <c r="AQ11" s="21"/>
      <c r="AR11" s="19"/>
      <c r="BE11" s="235"/>
      <c r="BS11" s="16" t="s">
        <v>6</v>
      </c>
    </row>
    <row r="12" spans="1:74" s="1" customFormat="1" ht="6.95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235"/>
      <c r="BS12" s="16" t="s">
        <v>6</v>
      </c>
    </row>
    <row r="13" spans="1:74" s="1" customFormat="1" ht="12" customHeight="1">
      <c r="B13" s="20"/>
      <c r="C13" s="21"/>
      <c r="D13" s="28" t="s">
        <v>27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28" t="s">
        <v>25</v>
      </c>
      <c r="AL13" s="21"/>
      <c r="AM13" s="21"/>
      <c r="AN13" s="30" t="s">
        <v>28</v>
      </c>
      <c r="AO13" s="21"/>
      <c r="AP13" s="21"/>
      <c r="AQ13" s="21"/>
      <c r="AR13" s="19"/>
      <c r="BE13" s="235"/>
      <c r="BS13" s="16" t="s">
        <v>6</v>
      </c>
    </row>
    <row r="14" spans="1:74" ht="12.75">
      <c r="B14" s="20"/>
      <c r="C14" s="21"/>
      <c r="D14" s="21"/>
      <c r="E14" s="240" t="s">
        <v>28</v>
      </c>
      <c r="F14" s="241"/>
      <c r="G14" s="241"/>
      <c r="H14" s="241"/>
      <c r="I14" s="241"/>
      <c r="J14" s="241"/>
      <c r="K14" s="241"/>
      <c r="L14" s="241"/>
      <c r="M14" s="241"/>
      <c r="N14" s="241"/>
      <c r="O14" s="241"/>
      <c r="P14" s="241"/>
      <c r="Q14" s="241"/>
      <c r="R14" s="241"/>
      <c r="S14" s="241"/>
      <c r="T14" s="241"/>
      <c r="U14" s="241"/>
      <c r="V14" s="241"/>
      <c r="W14" s="241"/>
      <c r="X14" s="241"/>
      <c r="Y14" s="241"/>
      <c r="Z14" s="241"/>
      <c r="AA14" s="241"/>
      <c r="AB14" s="241"/>
      <c r="AC14" s="241"/>
      <c r="AD14" s="241"/>
      <c r="AE14" s="241"/>
      <c r="AF14" s="241"/>
      <c r="AG14" s="241"/>
      <c r="AH14" s="241"/>
      <c r="AI14" s="241"/>
      <c r="AJ14" s="241"/>
      <c r="AK14" s="28" t="s">
        <v>26</v>
      </c>
      <c r="AL14" s="21"/>
      <c r="AM14" s="21"/>
      <c r="AN14" s="30" t="s">
        <v>28</v>
      </c>
      <c r="AO14" s="21"/>
      <c r="AP14" s="21"/>
      <c r="AQ14" s="21"/>
      <c r="AR14" s="19"/>
      <c r="BE14" s="235"/>
      <c r="BS14" s="16" t="s">
        <v>6</v>
      </c>
    </row>
    <row r="15" spans="1:74" s="1" customFormat="1" ht="6.95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235"/>
      <c r="BS15" s="16" t="s">
        <v>4</v>
      </c>
    </row>
    <row r="16" spans="1:74" s="1" customFormat="1" ht="12" customHeight="1">
      <c r="B16" s="20"/>
      <c r="C16" s="21"/>
      <c r="D16" s="28" t="s">
        <v>29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28" t="s">
        <v>25</v>
      </c>
      <c r="AL16" s="21"/>
      <c r="AM16" s="21"/>
      <c r="AN16" s="26" t="s">
        <v>1</v>
      </c>
      <c r="AO16" s="21"/>
      <c r="AP16" s="21"/>
      <c r="AQ16" s="21"/>
      <c r="AR16" s="19"/>
      <c r="BE16" s="235"/>
      <c r="BS16" s="16" t="s">
        <v>4</v>
      </c>
    </row>
    <row r="17" spans="1:71" s="1" customFormat="1" ht="18.399999999999999" customHeight="1">
      <c r="B17" s="20"/>
      <c r="C17" s="21"/>
      <c r="D17" s="21"/>
      <c r="E17" s="26" t="s">
        <v>21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28" t="s">
        <v>26</v>
      </c>
      <c r="AL17" s="21"/>
      <c r="AM17" s="21"/>
      <c r="AN17" s="26" t="s">
        <v>1</v>
      </c>
      <c r="AO17" s="21"/>
      <c r="AP17" s="21"/>
      <c r="AQ17" s="21"/>
      <c r="AR17" s="19"/>
      <c r="BE17" s="235"/>
      <c r="BS17" s="16" t="s">
        <v>30</v>
      </c>
    </row>
    <row r="18" spans="1:71" s="1" customFormat="1" ht="6.95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235"/>
      <c r="BS18" s="16" t="s">
        <v>6</v>
      </c>
    </row>
    <row r="19" spans="1:71" s="1" customFormat="1" ht="12" customHeight="1">
      <c r="B19" s="20"/>
      <c r="C19" s="21"/>
      <c r="D19" s="28" t="s">
        <v>31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28" t="s">
        <v>25</v>
      </c>
      <c r="AL19" s="21"/>
      <c r="AM19" s="21"/>
      <c r="AN19" s="26" t="s">
        <v>1</v>
      </c>
      <c r="AO19" s="21"/>
      <c r="AP19" s="21"/>
      <c r="AQ19" s="21"/>
      <c r="AR19" s="19"/>
      <c r="BE19" s="235"/>
      <c r="BS19" s="16" t="s">
        <v>6</v>
      </c>
    </row>
    <row r="20" spans="1:71" s="1" customFormat="1" ht="18.399999999999999" customHeight="1">
      <c r="B20" s="20"/>
      <c r="C20" s="21"/>
      <c r="D20" s="21"/>
      <c r="E20" s="26" t="s">
        <v>21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8" t="s">
        <v>26</v>
      </c>
      <c r="AL20" s="21"/>
      <c r="AM20" s="21"/>
      <c r="AN20" s="26" t="s">
        <v>1</v>
      </c>
      <c r="AO20" s="21"/>
      <c r="AP20" s="21"/>
      <c r="AQ20" s="21"/>
      <c r="AR20" s="19"/>
      <c r="BE20" s="235"/>
      <c r="BS20" s="16" t="s">
        <v>30</v>
      </c>
    </row>
    <row r="21" spans="1:71" s="1" customFormat="1" ht="6.95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235"/>
    </row>
    <row r="22" spans="1:71" s="1" customFormat="1" ht="12" customHeight="1">
      <c r="B22" s="20"/>
      <c r="C22" s="21"/>
      <c r="D22" s="28" t="s">
        <v>32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235"/>
    </row>
    <row r="23" spans="1:71" s="1" customFormat="1" ht="16.5" customHeight="1">
      <c r="B23" s="20"/>
      <c r="C23" s="21"/>
      <c r="D23" s="21"/>
      <c r="E23" s="242" t="s">
        <v>1</v>
      </c>
      <c r="F23" s="242"/>
      <c r="G23" s="242"/>
      <c r="H23" s="242"/>
      <c r="I23" s="242"/>
      <c r="J23" s="242"/>
      <c r="K23" s="242"/>
      <c r="L23" s="242"/>
      <c r="M23" s="242"/>
      <c r="N23" s="242"/>
      <c r="O23" s="242"/>
      <c r="P23" s="242"/>
      <c r="Q23" s="242"/>
      <c r="R23" s="242"/>
      <c r="S23" s="242"/>
      <c r="T23" s="242"/>
      <c r="U23" s="242"/>
      <c r="V23" s="242"/>
      <c r="W23" s="242"/>
      <c r="X23" s="242"/>
      <c r="Y23" s="242"/>
      <c r="Z23" s="242"/>
      <c r="AA23" s="242"/>
      <c r="AB23" s="242"/>
      <c r="AC23" s="242"/>
      <c r="AD23" s="242"/>
      <c r="AE23" s="242"/>
      <c r="AF23" s="242"/>
      <c r="AG23" s="242"/>
      <c r="AH23" s="242"/>
      <c r="AI23" s="242"/>
      <c r="AJ23" s="242"/>
      <c r="AK23" s="242"/>
      <c r="AL23" s="242"/>
      <c r="AM23" s="242"/>
      <c r="AN23" s="242"/>
      <c r="AO23" s="21"/>
      <c r="AP23" s="21"/>
      <c r="AQ23" s="21"/>
      <c r="AR23" s="19"/>
      <c r="BE23" s="235"/>
    </row>
    <row r="24" spans="1:71" s="1" customFormat="1" ht="6.95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235"/>
    </row>
    <row r="25" spans="1:71" s="1" customFormat="1" ht="6.95" customHeight="1">
      <c r="B25" s="20"/>
      <c r="C25" s="21"/>
      <c r="D25" s="32"/>
      <c r="E25" s="32"/>
      <c r="F25" s="32"/>
      <c r="G25" s="32"/>
      <c r="H25" s="32"/>
      <c r="I25" s="32"/>
      <c r="J25" s="32"/>
      <c r="K25" s="32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2"/>
      <c r="Z25" s="32"/>
      <c r="AA25" s="32"/>
      <c r="AB25" s="32"/>
      <c r="AC25" s="32"/>
      <c r="AD25" s="32"/>
      <c r="AE25" s="32"/>
      <c r="AF25" s="32"/>
      <c r="AG25" s="32"/>
      <c r="AH25" s="32"/>
      <c r="AI25" s="32"/>
      <c r="AJ25" s="32"/>
      <c r="AK25" s="32"/>
      <c r="AL25" s="32"/>
      <c r="AM25" s="32"/>
      <c r="AN25" s="32"/>
      <c r="AO25" s="32"/>
      <c r="AP25" s="21"/>
      <c r="AQ25" s="21"/>
      <c r="AR25" s="19"/>
      <c r="BE25" s="235"/>
    </row>
    <row r="26" spans="1:71" s="2" customFormat="1" ht="25.9" customHeight="1">
      <c r="A26" s="33"/>
      <c r="B26" s="34"/>
      <c r="C26" s="35"/>
      <c r="D26" s="36" t="s">
        <v>33</v>
      </c>
      <c r="E26" s="37"/>
      <c r="F26" s="37"/>
      <c r="G26" s="37"/>
      <c r="H26" s="37"/>
      <c r="I26" s="37"/>
      <c r="J26" s="37"/>
      <c r="K26" s="37"/>
      <c r="L26" s="37"/>
      <c r="M26" s="37"/>
      <c r="N26" s="37"/>
      <c r="O26" s="37"/>
      <c r="P26" s="37"/>
      <c r="Q26" s="37"/>
      <c r="R26" s="37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  <c r="AF26" s="37"/>
      <c r="AG26" s="37"/>
      <c r="AH26" s="37"/>
      <c r="AI26" s="37"/>
      <c r="AJ26" s="37"/>
      <c r="AK26" s="243">
        <f>ROUND(AG94,2)</f>
        <v>0</v>
      </c>
      <c r="AL26" s="244"/>
      <c r="AM26" s="244"/>
      <c r="AN26" s="244"/>
      <c r="AO26" s="244"/>
      <c r="AP26" s="35"/>
      <c r="AQ26" s="35"/>
      <c r="AR26" s="38"/>
      <c r="BE26" s="235"/>
    </row>
    <row r="27" spans="1:71" s="2" customFormat="1" ht="6.95" customHeight="1">
      <c r="A27" s="33"/>
      <c r="B27" s="34"/>
      <c r="C27" s="35"/>
      <c r="D27" s="35"/>
      <c r="E27" s="35"/>
      <c r="F27" s="35"/>
      <c r="G27" s="35"/>
      <c r="H27" s="35"/>
      <c r="I27" s="35"/>
      <c r="J27" s="35"/>
      <c r="K27" s="35"/>
      <c r="L27" s="35"/>
      <c r="M27" s="35"/>
      <c r="N27" s="35"/>
      <c r="O27" s="35"/>
      <c r="P27" s="35"/>
      <c r="Q27" s="35"/>
      <c r="R27" s="35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  <c r="AF27" s="35"/>
      <c r="AG27" s="35"/>
      <c r="AH27" s="35"/>
      <c r="AI27" s="35"/>
      <c r="AJ27" s="35"/>
      <c r="AK27" s="35"/>
      <c r="AL27" s="35"/>
      <c r="AM27" s="35"/>
      <c r="AN27" s="35"/>
      <c r="AO27" s="35"/>
      <c r="AP27" s="35"/>
      <c r="AQ27" s="35"/>
      <c r="AR27" s="38"/>
      <c r="BE27" s="235"/>
    </row>
    <row r="28" spans="1:71" s="2" customFormat="1" ht="12.75">
      <c r="A28" s="33"/>
      <c r="B28" s="34"/>
      <c r="C28" s="35"/>
      <c r="D28" s="35"/>
      <c r="E28" s="35"/>
      <c r="F28" s="35"/>
      <c r="G28" s="35"/>
      <c r="H28" s="35"/>
      <c r="I28" s="35"/>
      <c r="J28" s="35"/>
      <c r="K28" s="35"/>
      <c r="L28" s="245" t="s">
        <v>34</v>
      </c>
      <c r="M28" s="245"/>
      <c r="N28" s="245"/>
      <c r="O28" s="245"/>
      <c r="P28" s="245"/>
      <c r="Q28" s="35"/>
      <c r="R28" s="35"/>
      <c r="S28" s="35"/>
      <c r="T28" s="35"/>
      <c r="U28" s="35"/>
      <c r="V28" s="35"/>
      <c r="W28" s="245" t="s">
        <v>35</v>
      </c>
      <c r="X28" s="245"/>
      <c r="Y28" s="245"/>
      <c r="Z28" s="245"/>
      <c r="AA28" s="245"/>
      <c r="AB28" s="245"/>
      <c r="AC28" s="245"/>
      <c r="AD28" s="245"/>
      <c r="AE28" s="245"/>
      <c r="AF28" s="35"/>
      <c r="AG28" s="35"/>
      <c r="AH28" s="35"/>
      <c r="AI28" s="35"/>
      <c r="AJ28" s="35"/>
      <c r="AK28" s="245" t="s">
        <v>36</v>
      </c>
      <c r="AL28" s="245"/>
      <c r="AM28" s="245"/>
      <c r="AN28" s="245"/>
      <c r="AO28" s="245"/>
      <c r="AP28" s="35"/>
      <c r="AQ28" s="35"/>
      <c r="AR28" s="38"/>
      <c r="BE28" s="235"/>
    </row>
    <row r="29" spans="1:71" s="3" customFormat="1" ht="14.45" customHeight="1">
      <c r="B29" s="39"/>
      <c r="C29" s="40"/>
      <c r="D29" s="28" t="s">
        <v>37</v>
      </c>
      <c r="E29" s="40"/>
      <c r="F29" s="28" t="s">
        <v>38</v>
      </c>
      <c r="G29" s="40"/>
      <c r="H29" s="40"/>
      <c r="I29" s="40"/>
      <c r="J29" s="40"/>
      <c r="K29" s="40"/>
      <c r="L29" s="248">
        <v>0.21</v>
      </c>
      <c r="M29" s="247"/>
      <c r="N29" s="247"/>
      <c r="O29" s="247"/>
      <c r="P29" s="247"/>
      <c r="Q29" s="40"/>
      <c r="R29" s="40"/>
      <c r="S29" s="40"/>
      <c r="T29" s="40"/>
      <c r="U29" s="40"/>
      <c r="V29" s="40"/>
      <c r="W29" s="246">
        <f>ROUND(AZ94, 2)</f>
        <v>0</v>
      </c>
      <c r="X29" s="247"/>
      <c r="Y29" s="247"/>
      <c r="Z29" s="247"/>
      <c r="AA29" s="247"/>
      <c r="AB29" s="247"/>
      <c r="AC29" s="247"/>
      <c r="AD29" s="247"/>
      <c r="AE29" s="247"/>
      <c r="AF29" s="40"/>
      <c r="AG29" s="40"/>
      <c r="AH29" s="40"/>
      <c r="AI29" s="40"/>
      <c r="AJ29" s="40"/>
      <c r="AK29" s="246">
        <f>ROUND(AV94, 2)</f>
        <v>0</v>
      </c>
      <c r="AL29" s="247"/>
      <c r="AM29" s="247"/>
      <c r="AN29" s="247"/>
      <c r="AO29" s="247"/>
      <c r="AP29" s="40"/>
      <c r="AQ29" s="40"/>
      <c r="AR29" s="41"/>
      <c r="BE29" s="236"/>
    </row>
    <row r="30" spans="1:71" s="3" customFormat="1" ht="14.45" customHeight="1">
      <c r="B30" s="39"/>
      <c r="C30" s="40"/>
      <c r="D30" s="40"/>
      <c r="E30" s="40"/>
      <c r="F30" s="28" t="s">
        <v>39</v>
      </c>
      <c r="G30" s="40"/>
      <c r="H30" s="40"/>
      <c r="I30" s="40"/>
      <c r="J30" s="40"/>
      <c r="K30" s="40"/>
      <c r="L30" s="248">
        <v>0.15</v>
      </c>
      <c r="M30" s="247"/>
      <c r="N30" s="247"/>
      <c r="O30" s="247"/>
      <c r="P30" s="247"/>
      <c r="Q30" s="40"/>
      <c r="R30" s="40"/>
      <c r="S30" s="40"/>
      <c r="T30" s="40"/>
      <c r="U30" s="40"/>
      <c r="V30" s="40"/>
      <c r="W30" s="246">
        <f>ROUND(BA94, 2)</f>
        <v>0</v>
      </c>
      <c r="X30" s="247"/>
      <c r="Y30" s="247"/>
      <c r="Z30" s="247"/>
      <c r="AA30" s="247"/>
      <c r="AB30" s="247"/>
      <c r="AC30" s="247"/>
      <c r="AD30" s="247"/>
      <c r="AE30" s="247"/>
      <c r="AF30" s="40"/>
      <c r="AG30" s="40"/>
      <c r="AH30" s="40"/>
      <c r="AI30" s="40"/>
      <c r="AJ30" s="40"/>
      <c r="AK30" s="246">
        <f>ROUND(AW94, 2)</f>
        <v>0</v>
      </c>
      <c r="AL30" s="247"/>
      <c r="AM30" s="247"/>
      <c r="AN30" s="247"/>
      <c r="AO30" s="247"/>
      <c r="AP30" s="40"/>
      <c r="AQ30" s="40"/>
      <c r="AR30" s="41"/>
      <c r="BE30" s="236"/>
    </row>
    <row r="31" spans="1:71" s="3" customFormat="1" ht="14.45" hidden="1" customHeight="1">
      <c r="B31" s="39"/>
      <c r="C31" s="40"/>
      <c r="D31" s="40"/>
      <c r="E31" s="40"/>
      <c r="F31" s="28" t="s">
        <v>40</v>
      </c>
      <c r="G31" s="40"/>
      <c r="H31" s="40"/>
      <c r="I31" s="40"/>
      <c r="J31" s="40"/>
      <c r="K31" s="40"/>
      <c r="L31" s="248">
        <v>0.21</v>
      </c>
      <c r="M31" s="247"/>
      <c r="N31" s="247"/>
      <c r="O31" s="247"/>
      <c r="P31" s="247"/>
      <c r="Q31" s="40"/>
      <c r="R31" s="40"/>
      <c r="S31" s="40"/>
      <c r="T31" s="40"/>
      <c r="U31" s="40"/>
      <c r="V31" s="40"/>
      <c r="W31" s="246">
        <f>ROUND(BB94, 2)</f>
        <v>0</v>
      </c>
      <c r="X31" s="247"/>
      <c r="Y31" s="247"/>
      <c r="Z31" s="247"/>
      <c r="AA31" s="247"/>
      <c r="AB31" s="247"/>
      <c r="AC31" s="247"/>
      <c r="AD31" s="247"/>
      <c r="AE31" s="247"/>
      <c r="AF31" s="40"/>
      <c r="AG31" s="40"/>
      <c r="AH31" s="40"/>
      <c r="AI31" s="40"/>
      <c r="AJ31" s="40"/>
      <c r="AK31" s="246">
        <v>0</v>
      </c>
      <c r="AL31" s="247"/>
      <c r="AM31" s="247"/>
      <c r="AN31" s="247"/>
      <c r="AO31" s="247"/>
      <c r="AP31" s="40"/>
      <c r="AQ31" s="40"/>
      <c r="AR31" s="41"/>
      <c r="BE31" s="236"/>
    </row>
    <row r="32" spans="1:71" s="3" customFormat="1" ht="14.45" hidden="1" customHeight="1">
      <c r="B32" s="39"/>
      <c r="C32" s="40"/>
      <c r="D32" s="40"/>
      <c r="E32" s="40"/>
      <c r="F32" s="28" t="s">
        <v>41</v>
      </c>
      <c r="G32" s="40"/>
      <c r="H32" s="40"/>
      <c r="I32" s="40"/>
      <c r="J32" s="40"/>
      <c r="K32" s="40"/>
      <c r="L32" s="248">
        <v>0.15</v>
      </c>
      <c r="M32" s="247"/>
      <c r="N32" s="247"/>
      <c r="O32" s="247"/>
      <c r="P32" s="247"/>
      <c r="Q32" s="40"/>
      <c r="R32" s="40"/>
      <c r="S32" s="40"/>
      <c r="T32" s="40"/>
      <c r="U32" s="40"/>
      <c r="V32" s="40"/>
      <c r="W32" s="246">
        <f>ROUND(BC94, 2)</f>
        <v>0</v>
      </c>
      <c r="X32" s="247"/>
      <c r="Y32" s="247"/>
      <c r="Z32" s="247"/>
      <c r="AA32" s="247"/>
      <c r="AB32" s="247"/>
      <c r="AC32" s="247"/>
      <c r="AD32" s="247"/>
      <c r="AE32" s="247"/>
      <c r="AF32" s="40"/>
      <c r="AG32" s="40"/>
      <c r="AH32" s="40"/>
      <c r="AI32" s="40"/>
      <c r="AJ32" s="40"/>
      <c r="AK32" s="246">
        <v>0</v>
      </c>
      <c r="AL32" s="247"/>
      <c r="AM32" s="247"/>
      <c r="AN32" s="247"/>
      <c r="AO32" s="247"/>
      <c r="AP32" s="40"/>
      <c r="AQ32" s="40"/>
      <c r="AR32" s="41"/>
      <c r="BE32" s="236"/>
    </row>
    <row r="33" spans="1:57" s="3" customFormat="1" ht="14.45" hidden="1" customHeight="1">
      <c r="B33" s="39"/>
      <c r="C33" s="40"/>
      <c r="D33" s="40"/>
      <c r="E33" s="40"/>
      <c r="F33" s="28" t="s">
        <v>42</v>
      </c>
      <c r="G33" s="40"/>
      <c r="H33" s="40"/>
      <c r="I33" s="40"/>
      <c r="J33" s="40"/>
      <c r="K33" s="40"/>
      <c r="L33" s="248">
        <v>0</v>
      </c>
      <c r="M33" s="247"/>
      <c r="N33" s="247"/>
      <c r="O33" s="247"/>
      <c r="P33" s="247"/>
      <c r="Q33" s="40"/>
      <c r="R33" s="40"/>
      <c r="S33" s="40"/>
      <c r="T33" s="40"/>
      <c r="U33" s="40"/>
      <c r="V33" s="40"/>
      <c r="W33" s="246">
        <f>ROUND(BD94, 2)</f>
        <v>0</v>
      </c>
      <c r="X33" s="247"/>
      <c r="Y33" s="247"/>
      <c r="Z33" s="247"/>
      <c r="AA33" s="247"/>
      <c r="AB33" s="247"/>
      <c r="AC33" s="247"/>
      <c r="AD33" s="247"/>
      <c r="AE33" s="247"/>
      <c r="AF33" s="40"/>
      <c r="AG33" s="40"/>
      <c r="AH33" s="40"/>
      <c r="AI33" s="40"/>
      <c r="AJ33" s="40"/>
      <c r="AK33" s="246">
        <v>0</v>
      </c>
      <c r="AL33" s="247"/>
      <c r="AM33" s="247"/>
      <c r="AN33" s="247"/>
      <c r="AO33" s="247"/>
      <c r="AP33" s="40"/>
      <c r="AQ33" s="40"/>
      <c r="AR33" s="41"/>
      <c r="BE33" s="236"/>
    </row>
    <row r="34" spans="1:57" s="2" customFormat="1" ht="6.95" customHeight="1">
      <c r="A34" s="33"/>
      <c r="B34" s="34"/>
      <c r="C34" s="35"/>
      <c r="D34" s="35"/>
      <c r="E34" s="35"/>
      <c r="F34" s="35"/>
      <c r="G34" s="35"/>
      <c r="H34" s="35"/>
      <c r="I34" s="35"/>
      <c r="J34" s="35"/>
      <c r="K34" s="35"/>
      <c r="L34" s="35"/>
      <c r="M34" s="35"/>
      <c r="N34" s="35"/>
      <c r="O34" s="35"/>
      <c r="P34" s="35"/>
      <c r="Q34" s="35"/>
      <c r="R34" s="35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  <c r="AF34" s="35"/>
      <c r="AG34" s="35"/>
      <c r="AH34" s="35"/>
      <c r="AI34" s="35"/>
      <c r="AJ34" s="35"/>
      <c r="AK34" s="35"/>
      <c r="AL34" s="35"/>
      <c r="AM34" s="35"/>
      <c r="AN34" s="35"/>
      <c r="AO34" s="35"/>
      <c r="AP34" s="35"/>
      <c r="AQ34" s="35"/>
      <c r="AR34" s="38"/>
      <c r="BE34" s="235"/>
    </row>
    <row r="35" spans="1:57" s="2" customFormat="1" ht="25.9" customHeight="1">
      <c r="A35" s="33"/>
      <c r="B35" s="34"/>
      <c r="C35" s="42"/>
      <c r="D35" s="43" t="s">
        <v>43</v>
      </c>
      <c r="E35" s="44"/>
      <c r="F35" s="44"/>
      <c r="G35" s="44"/>
      <c r="H35" s="44"/>
      <c r="I35" s="44"/>
      <c r="J35" s="44"/>
      <c r="K35" s="44"/>
      <c r="L35" s="44"/>
      <c r="M35" s="44"/>
      <c r="N35" s="44"/>
      <c r="O35" s="44"/>
      <c r="P35" s="44"/>
      <c r="Q35" s="44"/>
      <c r="R35" s="44"/>
      <c r="S35" s="44"/>
      <c r="T35" s="45" t="s">
        <v>44</v>
      </c>
      <c r="U35" s="44"/>
      <c r="V35" s="44"/>
      <c r="W35" s="44"/>
      <c r="X35" s="249" t="s">
        <v>45</v>
      </c>
      <c r="Y35" s="250"/>
      <c r="Z35" s="250"/>
      <c r="AA35" s="250"/>
      <c r="AB35" s="250"/>
      <c r="AC35" s="44"/>
      <c r="AD35" s="44"/>
      <c r="AE35" s="44"/>
      <c r="AF35" s="44"/>
      <c r="AG35" s="44"/>
      <c r="AH35" s="44"/>
      <c r="AI35" s="44"/>
      <c r="AJ35" s="44"/>
      <c r="AK35" s="251">
        <f>SUM(AK26:AK33)</f>
        <v>0</v>
      </c>
      <c r="AL35" s="250"/>
      <c r="AM35" s="250"/>
      <c r="AN35" s="250"/>
      <c r="AO35" s="252"/>
      <c r="AP35" s="42"/>
      <c r="AQ35" s="42"/>
      <c r="AR35" s="38"/>
      <c r="BE35" s="33"/>
    </row>
    <row r="36" spans="1:57" s="2" customFormat="1" ht="6.95" customHeight="1">
      <c r="A36" s="33"/>
      <c r="B36" s="34"/>
      <c r="C36" s="35"/>
      <c r="D36" s="35"/>
      <c r="E36" s="35"/>
      <c r="F36" s="35"/>
      <c r="G36" s="35"/>
      <c r="H36" s="35"/>
      <c r="I36" s="35"/>
      <c r="J36" s="35"/>
      <c r="K36" s="35"/>
      <c r="L36" s="35"/>
      <c r="M36" s="35"/>
      <c r="N36" s="35"/>
      <c r="O36" s="35"/>
      <c r="P36" s="35"/>
      <c r="Q36" s="35"/>
      <c r="R36" s="35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  <c r="AF36" s="35"/>
      <c r="AG36" s="35"/>
      <c r="AH36" s="35"/>
      <c r="AI36" s="35"/>
      <c r="AJ36" s="35"/>
      <c r="AK36" s="35"/>
      <c r="AL36" s="35"/>
      <c r="AM36" s="35"/>
      <c r="AN36" s="35"/>
      <c r="AO36" s="35"/>
      <c r="AP36" s="35"/>
      <c r="AQ36" s="35"/>
      <c r="AR36" s="38"/>
      <c r="BE36" s="33"/>
    </row>
    <row r="37" spans="1:57" s="2" customFormat="1" ht="14.45" customHeight="1">
      <c r="A37" s="33"/>
      <c r="B37" s="34"/>
      <c r="C37" s="35"/>
      <c r="D37" s="35"/>
      <c r="E37" s="35"/>
      <c r="F37" s="35"/>
      <c r="G37" s="35"/>
      <c r="H37" s="35"/>
      <c r="I37" s="35"/>
      <c r="J37" s="35"/>
      <c r="K37" s="35"/>
      <c r="L37" s="35"/>
      <c r="M37" s="35"/>
      <c r="N37" s="35"/>
      <c r="O37" s="35"/>
      <c r="P37" s="35"/>
      <c r="Q37" s="35"/>
      <c r="R37" s="35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  <c r="AF37" s="35"/>
      <c r="AG37" s="35"/>
      <c r="AH37" s="35"/>
      <c r="AI37" s="35"/>
      <c r="AJ37" s="35"/>
      <c r="AK37" s="35"/>
      <c r="AL37" s="35"/>
      <c r="AM37" s="35"/>
      <c r="AN37" s="35"/>
      <c r="AO37" s="35"/>
      <c r="AP37" s="35"/>
      <c r="AQ37" s="35"/>
      <c r="AR37" s="38"/>
      <c r="BE37" s="33"/>
    </row>
    <row r="38" spans="1:57" s="1" customFormat="1" ht="14.45" customHeight="1">
      <c r="B38" s="20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  <c r="R38" s="21"/>
      <c r="S38" s="21"/>
      <c r="T38" s="21"/>
      <c r="U38" s="21"/>
      <c r="V38" s="21"/>
      <c r="W38" s="21"/>
      <c r="X38" s="21"/>
      <c r="Y38" s="21"/>
      <c r="Z38" s="21"/>
      <c r="AA38" s="21"/>
      <c r="AB38" s="21"/>
      <c r="AC38" s="21"/>
      <c r="AD38" s="21"/>
      <c r="AE38" s="21"/>
      <c r="AF38" s="21"/>
      <c r="AG38" s="21"/>
      <c r="AH38" s="21"/>
      <c r="AI38" s="21"/>
      <c r="AJ38" s="21"/>
      <c r="AK38" s="21"/>
      <c r="AL38" s="21"/>
      <c r="AM38" s="21"/>
      <c r="AN38" s="21"/>
      <c r="AO38" s="21"/>
      <c r="AP38" s="21"/>
      <c r="AQ38" s="21"/>
      <c r="AR38" s="19"/>
    </row>
    <row r="39" spans="1:57" s="1" customFormat="1" ht="14.45" customHeight="1">
      <c r="B39" s="20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  <c r="R39" s="21"/>
      <c r="S39" s="21"/>
      <c r="T39" s="21"/>
      <c r="U39" s="21"/>
      <c r="V39" s="21"/>
      <c r="W39" s="21"/>
      <c r="X39" s="21"/>
      <c r="Y39" s="21"/>
      <c r="Z39" s="21"/>
      <c r="AA39" s="21"/>
      <c r="AB39" s="21"/>
      <c r="AC39" s="21"/>
      <c r="AD39" s="21"/>
      <c r="AE39" s="21"/>
      <c r="AF39" s="21"/>
      <c r="AG39" s="21"/>
      <c r="AH39" s="21"/>
      <c r="AI39" s="21"/>
      <c r="AJ39" s="21"/>
      <c r="AK39" s="21"/>
      <c r="AL39" s="21"/>
      <c r="AM39" s="21"/>
      <c r="AN39" s="21"/>
      <c r="AO39" s="21"/>
      <c r="AP39" s="21"/>
      <c r="AQ39" s="21"/>
      <c r="AR39" s="19"/>
    </row>
    <row r="40" spans="1:57" s="1" customFormat="1" ht="14.45" customHeight="1">
      <c r="B40" s="20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  <c r="R40" s="21"/>
      <c r="S40" s="21"/>
      <c r="T40" s="21"/>
      <c r="U40" s="21"/>
      <c r="V40" s="21"/>
      <c r="W40" s="21"/>
      <c r="X40" s="21"/>
      <c r="Y40" s="21"/>
      <c r="Z40" s="21"/>
      <c r="AA40" s="21"/>
      <c r="AB40" s="21"/>
      <c r="AC40" s="21"/>
      <c r="AD40" s="21"/>
      <c r="AE40" s="21"/>
      <c r="AF40" s="21"/>
      <c r="AG40" s="21"/>
      <c r="AH40" s="21"/>
      <c r="AI40" s="21"/>
      <c r="AJ40" s="21"/>
      <c r="AK40" s="21"/>
      <c r="AL40" s="21"/>
      <c r="AM40" s="21"/>
      <c r="AN40" s="21"/>
      <c r="AO40" s="21"/>
      <c r="AP40" s="21"/>
      <c r="AQ40" s="21"/>
      <c r="AR40" s="19"/>
    </row>
    <row r="41" spans="1:57" s="1" customFormat="1" ht="14.45" customHeight="1">
      <c r="B41" s="20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  <c r="R41" s="21"/>
      <c r="S41" s="21"/>
      <c r="T41" s="21"/>
      <c r="U41" s="21"/>
      <c r="V41" s="21"/>
      <c r="W41" s="21"/>
      <c r="X41" s="21"/>
      <c r="Y41" s="21"/>
      <c r="Z41" s="21"/>
      <c r="AA41" s="21"/>
      <c r="AB41" s="21"/>
      <c r="AC41" s="21"/>
      <c r="AD41" s="21"/>
      <c r="AE41" s="21"/>
      <c r="AF41" s="21"/>
      <c r="AG41" s="21"/>
      <c r="AH41" s="21"/>
      <c r="AI41" s="21"/>
      <c r="AJ41" s="21"/>
      <c r="AK41" s="21"/>
      <c r="AL41" s="21"/>
      <c r="AM41" s="21"/>
      <c r="AN41" s="21"/>
      <c r="AO41" s="21"/>
      <c r="AP41" s="21"/>
      <c r="AQ41" s="21"/>
      <c r="AR41" s="19"/>
    </row>
    <row r="42" spans="1:57" s="1" customFormat="1" ht="14.45" customHeight="1">
      <c r="B42" s="20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  <c r="R42" s="21"/>
      <c r="S42" s="21"/>
      <c r="T42" s="21"/>
      <c r="U42" s="21"/>
      <c r="V42" s="21"/>
      <c r="W42" s="21"/>
      <c r="X42" s="21"/>
      <c r="Y42" s="21"/>
      <c r="Z42" s="21"/>
      <c r="AA42" s="21"/>
      <c r="AB42" s="21"/>
      <c r="AC42" s="21"/>
      <c r="AD42" s="21"/>
      <c r="AE42" s="21"/>
      <c r="AF42" s="21"/>
      <c r="AG42" s="21"/>
      <c r="AH42" s="21"/>
      <c r="AI42" s="21"/>
      <c r="AJ42" s="21"/>
      <c r="AK42" s="21"/>
      <c r="AL42" s="21"/>
      <c r="AM42" s="21"/>
      <c r="AN42" s="21"/>
      <c r="AO42" s="21"/>
      <c r="AP42" s="21"/>
      <c r="AQ42" s="21"/>
      <c r="AR42" s="19"/>
    </row>
    <row r="43" spans="1:57" s="1" customFormat="1" ht="14.45" customHeight="1">
      <c r="B43" s="20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  <c r="R43" s="21"/>
      <c r="S43" s="21"/>
      <c r="T43" s="21"/>
      <c r="U43" s="21"/>
      <c r="V43" s="21"/>
      <c r="W43" s="21"/>
      <c r="X43" s="21"/>
      <c r="Y43" s="21"/>
      <c r="Z43" s="21"/>
      <c r="AA43" s="21"/>
      <c r="AB43" s="21"/>
      <c r="AC43" s="21"/>
      <c r="AD43" s="21"/>
      <c r="AE43" s="21"/>
      <c r="AF43" s="21"/>
      <c r="AG43" s="21"/>
      <c r="AH43" s="21"/>
      <c r="AI43" s="21"/>
      <c r="AJ43" s="21"/>
      <c r="AK43" s="21"/>
      <c r="AL43" s="21"/>
      <c r="AM43" s="21"/>
      <c r="AN43" s="21"/>
      <c r="AO43" s="21"/>
      <c r="AP43" s="21"/>
      <c r="AQ43" s="21"/>
      <c r="AR43" s="19"/>
    </row>
    <row r="44" spans="1:57" s="1" customFormat="1" ht="14.45" customHeight="1">
      <c r="B44" s="20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  <c r="R44" s="21"/>
      <c r="S44" s="21"/>
      <c r="T44" s="21"/>
      <c r="U44" s="21"/>
      <c r="V44" s="21"/>
      <c r="W44" s="21"/>
      <c r="X44" s="21"/>
      <c r="Y44" s="21"/>
      <c r="Z44" s="21"/>
      <c r="AA44" s="21"/>
      <c r="AB44" s="21"/>
      <c r="AC44" s="21"/>
      <c r="AD44" s="21"/>
      <c r="AE44" s="21"/>
      <c r="AF44" s="21"/>
      <c r="AG44" s="21"/>
      <c r="AH44" s="21"/>
      <c r="AI44" s="21"/>
      <c r="AJ44" s="21"/>
      <c r="AK44" s="21"/>
      <c r="AL44" s="21"/>
      <c r="AM44" s="21"/>
      <c r="AN44" s="21"/>
      <c r="AO44" s="21"/>
      <c r="AP44" s="21"/>
      <c r="AQ44" s="21"/>
      <c r="AR44" s="19"/>
    </row>
    <row r="45" spans="1:57" s="1" customFormat="1" ht="14.45" customHeight="1">
      <c r="B45" s="20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  <c r="R45" s="21"/>
      <c r="S45" s="21"/>
      <c r="T45" s="21"/>
      <c r="U45" s="21"/>
      <c r="V45" s="21"/>
      <c r="W45" s="21"/>
      <c r="X45" s="21"/>
      <c r="Y45" s="21"/>
      <c r="Z45" s="21"/>
      <c r="AA45" s="21"/>
      <c r="AB45" s="21"/>
      <c r="AC45" s="21"/>
      <c r="AD45" s="21"/>
      <c r="AE45" s="21"/>
      <c r="AF45" s="21"/>
      <c r="AG45" s="21"/>
      <c r="AH45" s="21"/>
      <c r="AI45" s="21"/>
      <c r="AJ45" s="21"/>
      <c r="AK45" s="21"/>
      <c r="AL45" s="21"/>
      <c r="AM45" s="21"/>
      <c r="AN45" s="21"/>
      <c r="AO45" s="21"/>
      <c r="AP45" s="21"/>
      <c r="AQ45" s="21"/>
      <c r="AR45" s="19"/>
    </row>
    <row r="46" spans="1:57" s="1" customFormat="1" ht="14.45" customHeight="1">
      <c r="B46" s="20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  <c r="R46" s="21"/>
      <c r="S46" s="21"/>
      <c r="T46" s="21"/>
      <c r="U46" s="21"/>
      <c r="V46" s="21"/>
      <c r="W46" s="21"/>
      <c r="X46" s="21"/>
      <c r="Y46" s="21"/>
      <c r="Z46" s="21"/>
      <c r="AA46" s="21"/>
      <c r="AB46" s="21"/>
      <c r="AC46" s="21"/>
      <c r="AD46" s="21"/>
      <c r="AE46" s="21"/>
      <c r="AF46" s="21"/>
      <c r="AG46" s="21"/>
      <c r="AH46" s="21"/>
      <c r="AI46" s="21"/>
      <c r="AJ46" s="21"/>
      <c r="AK46" s="21"/>
      <c r="AL46" s="21"/>
      <c r="AM46" s="21"/>
      <c r="AN46" s="21"/>
      <c r="AO46" s="21"/>
      <c r="AP46" s="21"/>
      <c r="AQ46" s="21"/>
      <c r="AR46" s="19"/>
    </row>
    <row r="47" spans="1:57" s="1" customFormat="1" ht="14.45" customHeight="1">
      <c r="B47" s="20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  <c r="R47" s="21"/>
      <c r="S47" s="21"/>
      <c r="T47" s="21"/>
      <c r="U47" s="21"/>
      <c r="V47" s="21"/>
      <c r="W47" s="21"/>
      <c r="X47" s="21"/>
      <c r="Y47" s="21"/>
      <c r="Z47" s="21"/>
      <c r="AA47" s="21"/>
      <c r="AB47" s="21"/>
      <c r="AC47" s="21"/>
      <c r="AD47" s="21"/>
      <c r="AE47" s="21"/>
      <c r="AF47" s="21"/>
      <c r="AG47" s="21"/>
      <c r="AH47" s="21"/>
      <c r="AI47" s="21"/>
      <c r="AJ47" s="21"/>
      <c r="AK47" s="21"/>
      <c r="AL47" s="21"/>
      <c r="AM47" s="21"/>
      <c r="AN47" s="21"/>
      <c r="AO47" s="21"/>
      <c r="AP47" s="21"/>
      <c r="AQ47" s="21"/>
      <c r="AR47" s="19"/>
    </row>
    <row r="48" spans="1:57" s="1" customFormat="1" ht="14.45" customHeight="1">
      <c r="B48" s="20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  <c r="R48" s="21"/>
      <c r="S48" s="21"/>
      <c r="T48" s="21"/>
      <c r="U48" s="21"/>
      <c r="V48" s="21"/>
      <c r="W48" s="21"/>
      <c r="X48" s="21"/>
      <c r="Y48" s="21"/>
      <c r="Z48" s="21"/>
      <c r="AA48" s="21"/>
      <c r="AB48" s="21"/>
      <c r="AC48" s="21"/>
      <c r="AD48" s="21"/>
      <c r="AE48" s="21"/>
      <c r="AF48" s="21"/>
      <c r="AG48" s="21"/>
      <c r="AH48" s="21"/>
      <c r="AI48" s="21"/>
      <c r="AJ48" s="21"/>
      <c r="AK48" s="21"/>
      <c r="AL48" s="21"/>
      <c r="AM48" s="21"/>
      <c r="AN48" s="21"/>
      <c r="AO48" s="21"/>
      <c r="AP48" s="21"/>
      <c r="AQ48" s="21"/>
      <c r="AR48" s="19"/>
    </row>
    <row r="49" spans="1:57" s="2" customFormat="1" ht="14.45" customHeight="1">
      <c r="B49" s="46"/>
      <c r="C49" s="47"/>
      <c r="D49" s="48" t="s">
        <v>46</v>
      </c>
      <c r="E49" s="49"/>
      <c r="F49" s="49"/>
      <c r="G49" s="49"/>
      <c r="H49" s="49"/>
      <c r="I49" s="49"/>
      <c r="J49" s="49"/>
      <c r="K49" s="49"/>
      <c r="L49" s="49"/>
      <c r="M49" s="49"/>
      <c r="N49" s="49"/>
      <c r="O49" s="49"/>
      <c r="P49" s="49"/>
      <c r="Q49" s="49"/>
      <c r="R49" s="49"/>
      <c r="S49" s="49"/>
      <c r="T49" s="49"/>
      <c r="U49" s="49"/>
      <c r="V49" s="49"/>
      <c r="W49" s="49"/>
      <c r="X49" s="49"/>
      <c r="Y49" s="49"/>
      <c r="Z49" s="49"/>
      <c r="AA49" s="49"/>
      <c r="AB49" s="49"/>
      <c r="AC49" s="49"/>
      <c r="AD49" s="49"/>
      <c r="AE49" s="49"/>
      <c r="AF49" s="49"/>
      <c r="AG49" s="49"/>
      <c r="AH49" s="48" t="s">
        <v>47</v>
      </c>
      <c r="AI49" s="49"/>
      <c r="AJ49" s="49"/>
      <c r="AK49" s="49"/>
      <c r="AL49" s="49"/>
      <c r="AM49" s="49"/>
      <c r="AN49" s="49"/>
      <c r="AO49" s="49"/>
      <c r="AP49" s="47"/>
      <c r="AQ49" s="47"/>
      <c r="AR49" s="50"/>
    </row>
    <row r="50" spans="1:57" ht="11.25">
      <c r="B50" s="20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  <c r="R50" s="21"/>
      <c r="S50" s="21"/>
      <c r="T50" s="21"/>
      <c r="U50" s="21"/>
      <c r="V50" s="21"/>
      <c r="W50" s="21"/>
      <c r="X50" s="21"/>
      <c r="Y50" s="21"/>
      <c r="Z50" s="21"/>
      <c r="AA50" s="21"/>
      <c r="AB50" s="21"/>
      <c r="AC50" s="21"/>
      <c r="AD50" s="21"/>
      <c r="AE50" s="21"/>
      <c r="AF50" s="21"/>
      <c r="AG50" s="21"/>
      <c r="AH50" s="21"/>
      <c r="AI50" s="21"/>
      <c r="AJ50" s="21"/>
      <c r="AK50" s="21"/>
      <c r="AL50" s="21"/>
      <c r="AM50" s="21"/>
      <c r="AN50" s="21"/>
      <c r="AO50" s="21"/>
      <c r="AP50" s="21"/>
      <c r="AQ50" s="21"/>
      <c r="AR50" s="19"/>
    </row>
    <row r="51" spans="1:57" ht="11.25">
      <c r="B51" s="20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  <c r="R51" s="21"/>
      <c r="S51" s="21"/>
      <c r="T51" s="21"/>
      <c r="U51" s="21"/>
      <c r="V51" s="21"/>
      <c r="W51" s="21"/>
      <c r="X51" s="21"/>
      <c r="Y51" s="21"/>
      <c r="Z51" s="21"/>
      <c r="AA51" s="21"/>
      <c r="AB51" s="21"/>
      <c r="AC51" s="21"/>
      <c r="AD51" s="21"/>
      <c r="AE51" s="21"/>
      <c r="AF51" s="21"/>
      <c r="AG51" s="21"/>
      <c r="AH51" s="21"/>
      <c r="AI51" s="21"/>
      <c r="AJ51" s="21"/>
      <c r="AK51" s="21"/>
      <c r="AL51" s="21"/>
      <c r="AM51" s="21"/>
      <c r="AN51" s="21"/>
      <c r="AO51" s="21"/>
      <c r="AP51" s="21"/>
      <c r="AQ51" s="21"/>
      <c r="AR51" s="19"/>
    </row>
    <row r="52" spans="1:57" ht="11.25">
      <c r="B52" s="20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  <c r="R52" s="21"/>
      <c r="S52" s="21"/>
      <c r="T52" s="21"/>
      <c r="U52" s="21"/>
      <c r="V52" s="21"/>
      <c r="W52" s="21"/>
      <c r="X52" s="21"/>
      <c r="Y52" s="21"/>
      <c r="Z52" s="21"/>
      <c r="AA52" s="21"/>
      <c r="AB52" s="21"/>
      <c r="AC52" s="21"/>
      <c r="AD52" s="21"/>
      <c r="AE52" s="21"/>
      <c r="AF52" s="21"/>
      <c r="AG52" s="21"/>
      <c r="AH52" s="21"/>
      <c r="AI52" s="21"/>
      <c r="AJ52" s="21"/>
      <c r="AK52" s="21"/>
      <c r="AL52" s="21"/>
      <c r="AM52" s="21"/>
      <c r="AN52" s="21"/>
      <c r="AO52" s="21"/>
      <c r="AP52" s="21"/>
      <c r="AQ52" s="21"/>
      <c r="AR52" s="19"/>
    </row>
    <row r="53" spans="1:57" ht="11.25">
      <c r="B53" s="20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  <c r="R53" s="21"/>
      <c r="S53" s="21"/>
      <c r="T53" s="21"/>
      <c r="U53" s="21"/>
      <c r="V53" s="21"/>
      <c r="W53" s="21"/>
      <c r="X53" s="21"/>
      <c r="Y53" s="21"/>
      <c r="Z53" s="21"/>
      <c r="AA53" s="21"/>
      <c r="AB53" s="21"/>
      <c r="AC53" s="21"/>
      <c r="AD53" s="21"/>
      <c r="AE53" s="21"/>
      <c r="AF53" s="21"/>
      <c r="AG53" s="21"/>
      <c r="AH53" s="21"/>
      <c r="AI53" s="21"/>
      <c r="AJ53" s="21"/>
      <c r="AK53" s="21"/>
      <c r="AL53" s="21"/>
      <c r="AM53" s="21"/>
      <c r="AN53" s="21"/>
      <c r="AO53" s="21"/>
      <c r="AP53" s="21"/>
      <c r="AQ53" s="21"/>
      <c r="AR53" s="19"/>
    </row>
    <row r="54" spans="1:57" ht="11.25">
      <c r="B54" s="20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  <c r="R54" s="21"/>
      <c r="S54" s="21"/>
      <c r="T54" s="21"/>
      <c r="U54" s="21"/>
      <c r="V54" s="21"/>
      <c r="W54" s="21"/>
      <c r="X54" s="21"/>
      <c r="Y54" s="21"/>
      <c r="Z54" s="21"/>
      <c r="AA54" s="21"/>
      <c r="AB54" s="21"/>
      <c r="AC54" s="21"/>
      <c r="AD54" s="21"/>
      <c r="AE54" s="21"/>
      <c r="AF54" s="21"/>
      <c r="AG54" s="21"/>
      <c r="AH54" s="21"/>
      <c r="AI54" s="21"/>
      <c r="AJ54" s="21"/>
      <c r="AK54" s="21"/>
      <c r="AL54" s="21"/>
      <c r="AM54" s="21"/>
      <c r="AN54" s="21"/>
      <c r="AO54" s="21"/>
      <c r="AP54" s="21"/>
      <c r="AQ54" s="21"/>
      <c r="AR54" s="19"/>
    </row>
    <row r="55" spans="1:57" ht="11.25">
      <c r="B55" s="20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  <c r="R55" s="21"/>
      <c r="S55" s="21"/>
      <c r="T55" s="21"/>
      <c r="U55" s="21"/>
      <c r="V55" s="21"/>
      <c r="W55" s="21"/>
      <c r="X55" s="21"/>
      <c r="Y55" s="21"/>
      <c r="Z55" s="21"/>
      <c r="AA55" s="21"/>
      <c r="AB55" s="21"/>
      <c r="AC55" s="21"/>
      <c r="AD55" s="21"/>
      <c r="AE55" s="21"/>
      <c r="AF55" s="21"/>
      <c r="AG55" s="21"/>
      <c r="AH55" s="21"/>
      <c r="AI55" s="21"/>
      <c r="AJ55" s="21"/>
      <c r="AK55" s="21"/>
      <c r="AL55" s="21"/>
      <c r="AM55" s="21"/>
      <c r="AN55" s="21"/>
      <c r="AO55" s="21"/>
      <c r="AP55" s="21"/>
      <c r="AQ55" s="21"/>
      <c r="AR55" s="19"/>
    </row>
    <row r="56" spans="1:57" ht="11.25">
      <c r="B56" s="20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  <c r="R56" s="21"/>
      <c r="S56" s="21"/>
      <c r="T56" s="21"/>
      <c r="U56" s="21"/>
      <c r="V56" s="21"/>
      <c r="W56" s="21"/>
      <c r="X56" s="21"/>
      <c r="Y56" s="21"/>
      <c r="Z56" s="21"/>
      <c r="AA56" s="21"/>
      <c r="AB56" s="21"/>
      <c r="AC56" s="21"/>
      <c r="AD56" s="21"/>
      <c r="AE56" s="21"/>
      <c r="AF56" s="21"/>
      <c r="AG56" s="21"/>
      <c r="AH56" s="21"/>
      <c r="AI56" s="21"/>
      <c r="AJ56" s="21"/>
      <c r="AK56" s="21"/>
      <c r="AL56" s="21"/>
      <c r="AM56" s="21"/>
      <c r="AN56" s="21"/>
      <c r="AO56" s="21"/>
      <c r="AP56" s="21"/>
      <c r="AQ56" s="21"/>
      <c r="AR56" s="19"/>
    </row>
    <row r="57" spans="1:57" ht="11.25">
      <c r="B57" s="20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  <c r="R57" s="21"/>
      <c r="S57" s="21"/>
      <c r="T57" s="21"/>
      <c r="U57" s="21"/>
      <c r="V57" s="21"/>
      <c r="W57" s="21"/>
      <c r="X57" s="21"/>
      <c r="Y57" s="21"/>
      <c r="Z57" s="21"/>
      <c r="AA57" s="21"/>
      <c r="AB57" s="21"/>
      <c r="AC57" s="21"/>
      <c r="AD57" s="21"/>
      <c r="AE57" s="21"/>
      <c r="AF57" s="21"/>
      <c r="AG57" s="21"/>
      <c r="AH57" s="21"/>
      <c r="AI57" s="21"/>
      <c r="AJ57" s="21"/>
      <c r="AK57" s="21"/>
      <c r="AL57" s="21"/>
      <c r="AM57" s="21"/>
      <c r="AN57" s="21"/>
      <c r="AO57" s="21"/>
      <c r="AP57" s="21"/>
      <c r="AQ57" s="21"/>
      <c r="AR57" s="19"/>
    </row>
    <row r="58" spans="1:57" ht="11.25">
      <c r="B58" s="20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  <c r="R58" s="21"/>
      <c r="S58" s="21"/>
      <c r="T58" s="21"/>
      <c r="U58" s="21"/>
      <c r="V58" s="21"/>
      <c r="W58" s="21"/>
      <c r="X58" s="21"/>
      <c r="Y58" s="21"/>
      <c r="Z58" s="21"/>
      <c r="AA58" s="21"/>
      <c r="AB58" s="21"/>
      <c r="AC58" s="21"/>
      <c r="AD58" s="21"/>
      <c r="AE58" s="21"/>
      <c r="AF58" s="21"/>
      <c r="AG58" s="21"/>
      <c r="AH58" s="21"/>
      <c r="AI58" s="21"/>
      <c r="AJ58" s="21"/>
      <c r="AK58" s="21"/>
      <c r="AL58" s="21"/>
      <c r="AM58" s="21"/>
      <c r="AN58" s="21"/>
      <c r="AO58" s="21"/>
      <c r="AP58" s="21"/>
      <c r="AQ58" s="21"/>
      <c r="AR58" s="19"/>
    </row>
    <row r="59" spans="1:57" ht="11.25">
      <c r="B59" s="20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  <c r="R59" s="21"/>
      <c r="S59" s="21"/>
      <c r="T59" s="21"/>
      <c r="U59" s="21"/>
      <c r="V59" s="21"/>
      <c r="W59" s="21"/>
      <c r="X59" s="21"/>
      <c r="Y59" s="21"/>
      <c r="Z59" s="21"/>
      <c r="AA59" s="21"/>
      <c r="AB59" s="21"/>
      <c r="AC59" s="21"/>
      <c r="AD59" s="21"/>
      <c r="AE59" s="21"/>
      <c r="AF59" s="21"/>
      <c r="AG59" s="21"/>
      <c r="AH59" s="21"/>
      <c r="AI59" s="21"/>
      <c r="AJ59" s="21"/>
      <c r="AK59" s="21"/>
      <c r="AL59" s="21"/>
      <c r="AM59" s="21"/>
      <c r="AN59" s="21"/>
      <c r="AO59" s="21"/>
      <c r="AP59" s="21"/>
      <c r="AQ59" s="21"/>
      <c r="AR59" s="19"/>
    </row>
    <row r="60" spans="1:57" s="2" customFormat="1" ht="12.75">
      <c r="A60" s="33"/>
      <c r="B60" s="34"/>
      <c r="C60" s="35"/>
      <c r="D60" s="51" t="s">
        <v>48</v>
      </c>
      <c r="E60" s="37"/>
      <c r="F60" s="37"/>
      <c r="G60" s="37"/>
      <c r="H60" s="37"/>
      <c r="I60" s="37"/>
      <c r="J60" s="37"/>
      <c r="K60" s="37"/>
      <c r="L60" s="37"/>
      <c r="M60" s="37"/>
      <c r="N60" s="37"/>
      <c r="O60" s="37"/>
      <c r="P60" s="37"/>
      <c r="Q60" s="37"/>
      <c r="R60" s="37"/>
      <c r="S60" s="37"/>
      <c r="T60" s="37"/>
      <c r="U60" s="37"/>
      <c r="V60" s="51" t="s">
        <v>49</v>
      </c>
      <c r="W60" s="37"/>
      <c r="X60" s="37"/>
      <c r="Y60" s="37"/>
      <c r="Z60" s="37"/>
      <c r="AA60" s="37"/>
      <c r="AB60" s="37"/>
      <c r="AC60" s="37"/>
      <c r="AD60" s="37"/>
      <c r="AE60" s="37"/>
      <c r="AF60" s="37"/>
      <c r="AG60" s="37"/>
      <c r="AH60" s="51" t="s">
        <v>48</v>
      </c>
      <c r="AI60" s="37"/>
      <c r="AJ60" s="37"/>
      <c r="AK60" s="37"/>
      <c r="AL60" s="37"/>
      <c r="AM60" s="51" t="s">
        <v>49</v>
      </c>
      <c r="AN60" s="37"/>
      <c r="AO60" s="37"/>
      <c r="AP60" s="35"/>
      <c r="AQ60" s="35"/>
      <c r="AR60" s="38"/>
      <c r="BE60" s="33"/>
    </row>
    <row r="61" spans="1:57" ht="11.25">
      <c r="B61" s="20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  <c r="R61" s="21"/>
      <c r="S61" s="21"/>
      <c r="T61" s="21"/>
      <c r="U61" s="21"/>
      <c r="V61" s="21"/>
      <c r="W61" s="21"/>
      <c r="X61" s="21"/>
      <c r="Y61" s="21"/>
      <c r="Z61" s="21"/>
      <c r="AA61" s="21"/>
      <c r="AB61" s="21"/>
      <c r="AC61" s="21"/>
      <c r="AD61" s="21"/>
      <c r="AE61" s="21"/>
      <c r="AF61" s="21"/>
      <c r="AG61" s="21"/>
      <c r="AH61" s="21"/>
      <c r="AI61" s="21"/>
      <c r="AJ61" s="21"/>
      <c r="AK61" s="21"/>
      <c r="AL61" s="21"/>
      <c r="AM61" s="21"/>
      <c r="AN61" s="21"/>
      <c r="AO61" s="21"/>
      <c r="AP61" s="21"/>
      <c r="AQ61" s="21"/>
      <c r="AR61" s="19"/>
    </row>
    <row r="62" spans="1:57" ht="11.25">
      <c r="B62" s="20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  <c r="R62" s="21"/>
      <c r="S62" s="21"/>
      <c r="T62" s="21"/>
      <c r="U62" s="21"/>
      <c r="V62" s="21"/>
      <c r="W62" s="21"/>
      <c r="X62" s="21"/>
      <c r="Y62" s="21"/>
      <c r="Z62" s="21"/>
      <c r="AA62" s="21"/>
      <c r="AB62" s="21"/>
      <c r="AC62" s="21"/>
      <c r="AD62" s="21"/>
      <c r="AE62" s="21"/>
      <c r="AF62" s="21"/>
      <c r="AG62" s="21"/>
      <c r="AH62" s="21"/>
      <c r="AI62" s="21"/>
      <c r="AJ62" s="21"/>
      <c r="AK62" s="21"/>
      <c r="AL62" s="21"/>
      <c r="AM62" s="21"/>
      <c r="AN62" s="21"/>
      <c r="AO62" s="21"/>
      <c r="AP62" s="21"/>
      <c r="AQ62" s="21"/>
      <c r="AR62" s="19"/>
    </row>
    <row r="63" spans="1:57" ht="11.25">
      <c r="B63" s="20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  <c r="R63" s="21"/>
      <c r="S63" s="21"/>
      <c r="T63" s="21"/>
      <c r="U63" s="21"/>
      <c r="V63" s="21"/>
      <c r="W63" s="21"/>
      <c r="X63" s="21"/>
      <c r="Y63" s="21"/>
      <c r="Z63" s="21"/>
      <c r="AA63" s="21"/>
      <c r="AB63" s="21"/>
      <c r="AC63" s="21"/>
      <c r="AD63" s="21"/>
      <c r="AE63" s="21"/>
      <c r="AF63" s="21"/>
      <c r="AG63" s="21"/>
      <c r="AH63" s="21"/>
      <c r="AI63" s="21"/>
      <c r="AJ63" s="21"/>
      <c r="AK63" s="21"/>
      <c r="AL63" s="21"/>
      <c r="AM63" s="21"/>
      <c r="AN63" s="21"/>
      <c r="AO63" s="21"/>
      <c r="AP63" s="21"/>
      <c r="AQ63" s="21"/>
      <c r="AR63" s="19"/>
    </row>
    <row r="64" spans="1:57" s="2" customFormat="1" ht="12.75">
      <c r="A64" s="33"/>
      <c r="B64" s="34"/>
      <c r="C64" s="35"/>
      <c r="D64" s="48" t="s">
        <v>50</v>
      </c>
      <c r="E64" s="52"/>
      <c r="F64" s="52"/>
      <c r="G64" s="52"/>
      <c r="H64" s="52"/>
      <c r="I64" s="52"/>
      <c r="J64" s="52"/>
      <c r="K64" s="52"/>
      <c r="L64" s="52"/>
      <c r="M64" s="52"/>
      <c r="N64" s="52"/>
      <c r="O64" s="52"/>
      <c r="P64" s="52"/>
      <c r="Q64" s="52"/>
      <c r="R64" s="52"/>
      <c r="S64" s="52"/>
      <c r="T64" s="52"/>
      <c r="U64" s="52"/>
      <c r="V64" s="52"/>
      <c r="W64" s="52"/>
      <c r="X64" s="52"/>
      <c r="Y64" s="52"/>
      <c r="Z64" s="52"/>
      <c r="AA64" s="52"/>
      <c r="AB64" s="52"/>
      <c r="AC64" s="52"/>
      <c r="AD64" s="52"/>
      <c r="AE64" s="52"/>
      <c r="AF64" s="52"/>
      <c r="AG64" s="52"/>
      <c r="AH64" s="48" t="s">
        <v>51</v>
      </c>
      <c r="AI64" s="52"/>
      <c r="AJ64" s="52"/>
      <c r="AK64" s="52"/>
      <c r="AL64" s="52"/>
      <c r="AM64" s="52"/>
      <c r="AN64" s="52"/>
      <c r="AO64" s="52"/>
      <c r="AP64" s="35"/>
      <c r="AQ64" s="35"/>
      <c r="AR64" s="38"/>
      <c r="BE64" s="33"/>
    </row>
    <row r="65" spans="1:57" ht="11.25">
      <c r="B65" s="20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  <c r="R65" s="21"/>
      <c r="S65" s="21"/>
      <c r="T65" s="21"/>
      <c r="U65" s="21"/>
      <c r="V65" s="21"/>
      <c r="W65" s="21"/>
      <c r="X65" s="21"/>
      <c r="Y65" s="21"/>
      <c r="Z65" s="21"/>
      <c r="AA65" s="21"/>
      <c r="AB65" s="21"/>
      <c r="AC65" s="21"/>
      <c r="AD65" s="21"/>
      <c r="AE65" s="21"/>
      <c r="AF65" s="21"/>
      <c r="AG65" s="21"/>
      <c r="AH65" s="21"/>
      <c r="AI65" s="21"/>
      <c r="AJ65" s="21"/>
      <c r="AK65" s="21"/>
      <c r="AL65" s="21"/>
      <c r="AM65" s="21"/>
      <c r="AN65" s="21"/>
      <c r="AO65" s="21"/>
      <c r="AP65" s="21"/>
      <c r="AQ65" s="21"/>
      <c r="AR65" s="19"/>
    </row>
    <row r="66" spans="1:57" ht="11.25">
      <c r="B66" s="20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  <c r="R66" s="21"/>
      <c r="S66" s="21"/>
      <c r="T66" s="21"/>
      <c r="U66" s="21"/>
      <c r="V66" s="21"/>
      <c r="W66" s="21"/>
      <c r="X66" s="21"/>
      <c r="Y66" s="21"/>
      <c r="Z66" s="21"/>
      <c r="AA66" s="21"/>
      <c r="AB66" s="21"/>
      <c r="AC66" s="21"/>
      <c r="AD66" s="21"/>
      <c r="AE66" s="21"/>
      <c r="AF66" s="21"/>
      <c r="AG66" s="21"/>
      <c r="AH66" s="21"/>
      <c r="AI66" s="21"/>
      <c r="AJ66" s="21"/>
      <c r="AK66" s="21"/>
      <c r="AL66" s="21"/>
      <c r="AM66" s="21"/>
      <c r="AN66" s="21"/>
      <c r="AO66" s="21"/>
      <c r="AP66" s="21"/>
      <c r="AQ66" s="21"/>
      <c r="AR66" s="19"/>
    </row>
    <row r="67" spans="1:57" ht="11.25">
      <c r="B67" s="20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  <c r="R67" s="21"/>
      <c r="S67" s="21"/>
      <c r="T67" s="21"/>
      <c r="U67" s="21"/>
      <c r="V67" s="21"/>
      <c r="W67" s="21"/>
      <c r="X67" s="21"/>
      <c r="Y67" s="21"/>
      <c r="Z67" s="21"/>
      <c r="AA67" s="21"/>
      <c r="AB67" s="21"/>
      <c r="AC67" s="21"/>
      <c r="AD67" s="21"/>
      <c r="AE67" s="21"/>
      <c r="AF67" s="21"/>
      <c r="AG67" s="21"/>
      <c r="AH67" s="21"/>
      <c r="AI67" s="21"/>
      <c r="AJ67" s="21"/>
      <c r="AK67" s="21"/>
      <c r="AL67" s="21"/>
      <c r="AM67" s="21"/>
      <c r="AN67" s="21"/>
      <c r="AO67" s="21"/>
      <c r="AP67" s="21"/>
      <c r="AQ67" s="21"/>
      <c r="AR67" s="19"/>
    </row>
    <row r="68" spans="1:57" ht="11.25">
      <c r="B68" s="20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  <c r="R68" s="21"/>
      <c r="S68" s="21"/>
      <c r="T68" s="21"/>
      <c r="U68" s="21"/>
      <c r="V68" s="21"/>
      <c r="W68" s="21"/>
      <c r="X68" s="21"/>
      <c r="Y68" s="21"/>
      <c r="Z68" s="21"/>
      <c r="AA68" s="21"/>
      <c r="AB68" s="21"/>
      <c r="AC68" s="21"/>
      <c r="AD68" s="21"/>
      <c r="AE68" s="21"/>
      <c r="AF68" s="21"/>
      <c r="AG68" s="21"/>
      <c r="AH68" s="21"/>
      <c r="AI68" s="21"/>
      <c r="AJ68" s="21"/>
      <c r="AK68" s="21"/>
      <c r="AL68" s="21"/>
      <c r="AM68" s="21"/>
      <c r="AN68" s="21"/>
      <c r="AO68" s="21"/>
      <c r="AP68" s="21"/>
      <c r="AQ68" s="21"/>
      <c r="AR68" s="19"/>
    </row>
    <row r="69" spans="1:57" ht="11.25">
      <c r="B69" s="20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  <c r="R69" s="21"/>
      <c r="S69" s="21"/>
      <c r="T69" s="21"/>
      <c r="U69" s="21"/>
      <c r="V69" s="21"/>
      <c r="W69" s="21"/>
      <c r="X69" s="21"/>
      <c r="Y69" s="21"/>
      <c r="Z69" s="21"/>
      <c r="AA69" s="21"/>
      <c r="AB69" s="21"/>
      <c r="AC69" s="21"/>
      <c r="AD69" s="21"/>
      <c r="AE69" s="21"/>
      <c r="AF69" s="21"/>
      <c r="AG69" s="21"/>
      <c r="AH69" s="21"/>
      <c r="AI69" s="21"/>
      <c r="AJ69" s="21"/>
      <c r="AK69" s="21"/>
      <c r="AL69" s="21"/>
      <c r="AM69" s="21"/>
      <c r="AN69" s="21"/>
      <c r="AO69" s="21"/>
      <c r="AP69" s="21"/>
      <c r="AQ69" s="21"/>
      <c r="AR69" s="19"/>
    </row>
    <row r="70" spans="1:57" ht="11.25">
      <c r="B70" s="20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  <c r="R70" s="21"/>
      <c r="S70" s="21"/>
      <c r="T70" s="21"/>
      <c r="U70" s="21"/>
      <c r="V70" s="21"/>
      <c r="W70" s="21"/>
      <c r="X70" s="21"/>
      <c r="Y70" s="21"/>
      <c r="Z70" s="21"/>
      <c r="AA70" s="21"/>
      <c r="AB70" s="21"/>
      <c r="AC70" s="21"/>
      <c r="AD70" s="21"/>
      <c r="AE70" s="21"/>
      <c r="AF70" s="21"/>
      <c r="AG70" s="21"/>
      <c r="AH70" s="21"/>
      <c r="AI70" s="21"/>
      <c r="AJ70" s="21"/>
      <c r="AK70" s="21"/>
      <c r="AL70" s="21"/>
      <c r="AM70" s="21"/>
      <c r="AN70" s="21"/>
      <c r="AO70" s="21"/>
      <c r="AP70" s="21"/>
      <c r="AQ70" s="21"/>
      <c r="AR70" s="19"/>
    </row>
    <row r="71" spans="1:57" ht="11.25">
      <c r="B71" s="20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  <c r="R71" s="21"/>
      <c r="S71" s="21"/>
      <c r="T71" s="21"/>
      <c r="U71" s="21"/>
      <c r="V71" s="21"/>
      <c r="W71" s="21"/>
      <c r="X71" s="21"/>
      <c r="Y71" s="21"/>
      <c r="Z71" s="21"/>
      <c r="AA71" s="21"/>
      <c r="AB71" s="21"/>
      <c r="AC71" s="21"/>
      <c r="AD71" s="21"/>
      <c r="AE71" s="21"/>
      <c r="AF71" s="21"/>
      <c r="AG71" s="21"/>
      <c r="AH71" s="21"/>
      <c r="AI71" s="21"/>
      <c r="AJ71" s="21"/>
      <c r="AK71" s="21"/>
      <c r="AL71" s="21"/>
      <c r="AM71" s="21"/>
      <c r="AN71" s="21"/>
      <c r="AO71" s="21"/>
      <c r="AP71" s="21"/>
      <c r="AQ71" s="21"/>
      <c r="AR71" s="19"/>
    </row>
    <row r="72" spans="1:57" ht="11.25">
      <c r="B72" s="20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  <c r="R72" s="21"/>
      <c r="S72" s="21"/>
      <c r="T72" s="21"/>
      <c r="U72" s="21"/>
      <c r="V72" s="21"/>
      <c r="W72" s="21"/>
      <c r="X72" s="21"/>
      <c r="Y72" s="21"/>
      <c r="Z72" s="21"/>
      <c r="AA72" s="21"/>
      <c r="AB72" s="21"/>
      <c r="AC72" s="21"/>
      <c r="AD72" s="21"/>
      <c r="AE72" s="21"/>
      <c r="AF72" s="21"/>
      <c r="AG72" s="21"/>
      <c r="AH72" s="21"/>
      <c r="AI72" s="21"/>
      <c r="AJ72" s="21"/>
      <c r="AK72" s="21"/>
      <c r="AL72" s="21"/>
      <c r="AM72" s="21"/>
      <c r="AN72" s="21"/>
      <c r="AO72" s="21"/>
      <c r="AP72" s="21"/>
      <c r="AQ72" s="21"/>
      <c r="AR72" s="19"/>
    </row>
    <row r="73" spans="1:57" ht="11.25">
      <c r="B73" s="20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  <c r="R73" s="21"/>
      <c r="S73" s="21"/>
      <c r="T73" s="21"/>
      <c r="U73" s="21"/>
      <c r="V73" s="21"/>
      <c r="W73" s="21"/>
      <c r="X73" s="21"/>
      <c r="Y73" s="21"/>
      <c r="Z73" s="21"/>
      <c r="AA73" s="21"/>
      <c r="AB73" s="21"/>
      <c r="AC73" s="21"/>
      <c r="AD73" s="21"/>
      <c r="AE73" s="21"/>
      <c r="AF73" s="21"/>
      <c r="AG73" s="21"/>
      <c r="AH73" s="21"/>
      <c r="AI73" s="21"/>
      <c r="AJ73" s="21"/>
      <c r="AK73" s="21"/>
      <c r="AL73" s="21"/>
      <c r="AM73" s="21"/>
      <c r="AN73" s="21"/>
      <c r="AO73" s="21"/>
      <c r="AP73" s="21"/>
      <c r="AQ73" s="21"/>
      <c r="AR73" s="19"/>
    </row>
    <row r="74" spans="1:57" ht="11.25">
      <c r="B74" s="20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  <c r="R74" s="21"/>
      <c r="S74" s="21"/>
      <c r="T74" s="21"/>
      <c r="U74" s="21"/>
      <c r="V74" s="21"/>
      <c r="W74" s="21"/>
      <c r="X74" s="21"/>
      <c r="Y74" s="21"/>
      <c r="Z74" s="21"/>
      <c r="AA74" s="21"/>
      <c r="AB74" s="21"/>
      <c r="AC74" s="21"/>
      <c r="AD74" s="21"/>
      <c r="AE74" s="21"/>
      <c r="AF74" s="21"/>
      <c r="AG74" s="21"/>
      <c r="AH74" s="21"/>
      <c r="AI74" s="21"/>
      <c r="AJ74" s="21"/>
      <c r="AK74" s="21"/>
      <c r="AL74" s="21"/>
      <c r="AM74" s="21"/>
      <c r="AN74" s="21"/>
      <c r="AO74" s="21"/>
      <c r="AP74" s="21"/>
      <c r="AQ74" s="21"/>
      <c r="AR74" s="19"/>
    </row>
    <row r="75" spans="1:57" s="2" customFormat="1" ht="12.75">
      <c r="A75" s="33"/>
      <c r="B75" s="34"/>
      <c r="C75" s="35"/>
      <c r="D75" s="51" t="s">
        <v>48</v>
      </c>
      <c r="E75" s="37"/>
      <c r="F75" s="37"/>
      <c r="G75" s="37"/>
      <c r="H75" s="37"/>
      <c r="I75" s="37"/>
      <c r="J75" s="37"/>
      <c r="K75" s="37"/>
      <c r="L75" s="37"/>
      <c r="M75" s="37"/>
      <c r="N75" s="37"/>
      <c r="O75" s="37"/>
      <c r="P75" s="37"/>
      <c r="Q75" s="37"/>
      <c r="R75" s="37"/>
      <c r="S75" s="37"/>
      <c r="T75" s="37"/>
      <c r="U75" s="37"/>
      <c r="V75" s="51" t="s">
        <v>49</v>
      </c>
      <c r="W75" s="37"/>
      <c r="X75" s="37"/>
      <c r="Y75" s="37"/>
      <c r="Z75" s="37"/>
      <c r="AA75" s="37"/>
      <c r="AB75" s="37"/>
      <c r="AC75" s="37"/>
      <c r="AD75" s="37"/>
      <c r="AE75" s="37"/>
      <c r="AF75" s="37"/>
      <c r="AG75" s="37"/>
      <c r="AH75" s="51" t="s">
        <v>48</v>
      </c>
      <c r="AI75" s="37"/>
      <c r="AJ75" s="37"/>
      <c r="AK75" s="37"/>
      <c r="AL75" s="37"/>
      <c r="AM75" s="51" t="s">
        <v>49</v>
      </c>
      <c r="AN75" s="37"/>
      <c r="AO75" s="37"/>
      <c r="AP75" s="35"/>
      <c r="AQ75" s="35"/>
      <c r="AR75" s="38"/>
      <c r="BE75" s="33"/>
    </row>
    <row r="76" spans="1:57" s="2" customFormat="1" ht="11.25">
      <c r="A76" s="33"/>
      <c r="B76" s="34"/>
      <c r="C76" s="35"/>
      <c r="D76" s="35"/>
      <c r="E76" s="35"/>
      <c r="F76" s="35"/>
      <c r="G76" s="35"/>
      <c r="H76" s="35"/>
      <c r="I76" s="35"/>
      <c r="J76" s="35"/>
      <c r="K76" s="35"/>
      <c r="L76" s="35"/>
      <c r="M76" s="35"/>
      <c r="N76" s="35"/>
      <c r="O76" s="35"/>
      <c r="P76" s="35"/>
      <c r="Q76" s="35"/>
      <c r="R76" s="35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  <c r="AF76" s="35"/>
      <c r="AG76" s="35"/>
      <c r="AH76" s="35"/>
      <c r="AI76" s="35"/>
      <c r="AJ76" s="35"/>
      <c r="AK76" s="35"/>
      <c r="AL76" s="35"/>
      <c r="AM76" s="35"/>
      <c r="AN76" s="35"/>
      <c r="AO76" s="35"/>
      <c r="AP76" s="35"/>
      <c r="AQ76" s="35"/>
      <c r="AR76" s="38"/>
      <c r="BE76" s="33"/>
    </row>
    <row r="77" spans="1:57" s="2" customFormat="1" ht="6.95" customHeight="1">
      <c r="A77" s="33"/>
      <c r="B77" s="53"/>
      <c r="C77" s="54"/>
      <c r="D77" s="54"/>
      <c r="E77" s="54"/>
      <c r="F77" s="54"/>
      <c r="G77" s="54"/>
      <c r="H77" s="54"/>
      <c r="I77" s="54"/>
      <c r="J77" s="54"/>
      <c r="K77" s="54"/>
      <c r="L77" s="54"/>
      <c r="M77" s="54"/>
      <c r="N77" s="54"/>
      <c r="O77" s="54"/>
      <c r="P77" s="54"/>
      <c r="Q77" s="54"/>
      <c r="R77" s="54"/>
      <c r="S77" s="54"/>
      <c r="T77" s="54"/>
      <c r="U77" s="54"/>
      <c r="V77" s="54"/>
      <c r="W77" s="54"/>
      <c r="X77" s="54"/>
      <c r="Y77" s="54"/>
      <c r="Z77" s="54"/>
      <c r="AA77" s="54"/>
      <c r="AB77" s="54"/>
      <c r="AC77" s="54"/>
      <c r="AD77" s="54"/>
      <c r="AE77" s="54"/>
      <c r="AF77" s="54"/>
      <c r="AG77" s="54"/>
      <c r="AH77" s="54"/>
      <c r="AI77" s="54"/>
      <c r="AJ77" s="54"/>
      <c r="AK77" s="54"/>
      <c r="AL77" s="54"/>
      <c r="AM77" s="54"/>
      <c r="AN77" s="54"/>
      <c r="AO77" s="54"/>
      <c r="AP77" s="54"/>
      <c r="AQ77" s="54"/>
      <c r="AR77" s="38"/>
      <c r="BE77" s="33"/>
    </row>
    <row r="81" spans="1:90" s="2" customFormat="1" ht="6.95" customHeight="1">
      <c r="A81" s="33"/>
      <c r="B81" s="55"/>
      <c r="C81" s="56"/>
      <c r="D81" s="56"/>
      <c r="E81" s="56"/>
      <c r="F81" s="56"/>
      <c r="G81" s="56"/>
      <c r="H81" s="56"/>
      <c r="I81" s="56"/>
      <c r="J81" s="56"/>
      <c r="K81" s="56"/>
      <c r="L81" s="56"/>
      <c r="M81" s="56"/>
      <c r="N81" s="56"/>
      <c r="O81" s="56"/>
      <c r="P81" s="56"/>
      <c r="Q81" s="56"/>
      <c r="R81" s="56"/>
      <c r="S81" s="56"/>
      <c r="T81" s="56"/>
      <c r="U81" s="56"/>
      <c r="V81" s="56"/>
      <c r="W81" s="56"/>
      <c r="X81" s="56"/>
      <c r="Y81" s="56"/>
      <c r="Z81" s="56"/>
      <c r="AA81" s="56"/>
      <c r="AB81" s="56"/>
      <c r="AC81" s="56"/>
      <c r="AD81" s="56"/>
      <c r="AE81" s="56"/>
      <c r="AF81" s="56"/>
      <c r="AG81" s="56"/>
      <c r="AH81" s="56"/>
      <c r="AI81" s="56"/>
      <c r="AJ81" s="56"/>
      <c r="AK81" s="56"/>
      <c r="AL81" s="56"/>
      <c r="AM81" s="56"/>
      <c r="AN81" s="56"/>
      <c r="AO81" s="56"/>
      <c r="AP81" s="56"/>
      <c r="AQ81" s="56"/>
      <c r="AR81" s="38"/>
      <c r="BE81" s="33"/>
    </row>
    <row r="82" spans="1:90" s="2" customFormat="1" ht="24.95" customHeight="1">
      <c r="A82" s="33"/>
      <c r="B82" s="34"/>
      <c r="C82" s="22" t="s">
        <v>52</v>
      </c>
      <c r="D82" s="35"/>
      <c r="E82" s="35"/>
      <c r="F82" s="35"/>
      <c r="G82" s="35"/>
      <c r="H82" s="35"/>
      <c r="I82" s="35"/>
      <c r="J82" s="35"/>
      <c r="K82" s="35"/>
      <c r="L82" s="35"/>
      <c r="M82" s="35"/>
      <c r="N82" s="35"/>
      <c r="O82" s="35"/>
      <c r="P82" s="35"/>
      <c r="Q82" s="35"/>
      <c r="R82" s="35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  <c r="AF82" s="35"/>
      <c r="AG82" s="35"/>
      <c r="AH82" s="35"/>
      <c r="AI82" s="35"/>
      <c r="AJ82" s="35"/>
      <c r="AK82" s="35"/>
      <c r="AL82" s="35"/>
      <c r="AM82" s="35"/>
      <c r="AN82" s="35"/>
      <c r="AO82" s="35"/>
      <c r="AP82" s="35"/>
      <c r="AQ82" s="35"/>
      <c r="AR82" s="38"/>
      <c r="BE82" s="33"/>
    </row>
    <row r="83" spans="1:90" s="2" customFormat="1" ht="6.95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35"/>
      <c r="M83" s="35"/>
      <c r="N83" s="35"/>
      <c r="O83" s="35"/>
      <c r="P83" s="35"/>
      <c r="Q83" s="35"/>
      <c r="R83" s="35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  <c r="AF83" s="35"/>
      <c r="AG83" s="35"/>
      <c r="AH83" s="35"/>
      <c r="AI83" s="35"/>
      <c r="AJ83" s="35"/>
      <c r="AK83" s="35"/>
      <c r="AL83" s="35"/>
      <c r="AM83" s="35"/>
      <c r="AN83" s="35"/>
      <c r="AO83" s="35"/>
      <c r="AP83" s="35"/>
      <c r="AQ83" s="35"/>
      <c r="AR83" s="38"/>
      <c r="BE83" s="33"/>
    </row>
    <row r="84" spans="1:90" s="4" customFormat="1" ht="12" customHeight="1">
      <c r="B84" s="57"/>
      <c r="C84" s="28" t="s">
        <v>13</v>
      </c>
      <c r="D84" s="58"/>
      <c r="E84" s="58"/>
      <c r="F84" s="58"/>
      <c r="G84" s="58"/>
      <c r="H84" s="58"/>
      <c r="I84" s="58"/>
      <c r="J84" s="58"/>
      <c r="K84" s="58"/>
      <c r="L84" s="58" t="str">
        <f>K5</f>
        <v>N18708</v>
      </c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9"/>
    </row>
    <row r="85" spans="1:90" s="5" customFormat="1" ht="36.950000000000003" customHeight="1">
      <c r="B85" s="60"/>
      <c r="C85" s="61" t="s">
        <v>16</v>
      </c>
      <c r="D85" s="62"/>
      <c r="E85" s="62"/>
      <c r="F85" s="62"/>
      <c r="G85" s="62"/>
      <c r="H85" s="62"/>
      <c r="I85" s="62"/>
      <c r="J85" s="62"/>
      <c r="K85" s="62"/>
      <c r="L85" s="253" t="str">
        <f>K6</f>
        <v>Benešov - ul. Jiráskova  - chodník čp.  669</v>
      </c>
      <c r="M85" s="254"/>
      <c r="N85" s="254"/>
      <c r="O85" s="254"/>
      <c r="P85" s="254"/>
      <c r="Q85" s="254"/>
      <c r="R85" s="254"/>
      <c r="S85" s="254"/>
      <c r="T85" s="254"/>
      <c r="U85" s="254"/>
      <c r="V85" s="254"/>
      <c r="W85" s="254"/>
      <c r="X85" s="254"/>
      <c r="Y85" s="254"/>
      <c r="Z85" s="254"/>
      <c r="AA85" s="254"/>
      <c r="AB85" s="254"/>
      <c r="AC85" s="254"/>
      <c r="AD85" s="254"/>
      <c r="AE85" s="254"/>
      <c r="AF85" s="254"/>
      <c r="AG85" s="254"/>
      <c r="AH85" s="254"/>
      <c r="AI85" s="254"/>
      <c r="AJ85" s="254"/>
      <c r="AK85" s="254"/>
      <c r="AL85" s="254"/>
      <c r="AM85" s="254"/>
      <c r="AN85" s="254"/>
      <c r="AO85" s="254"/>
      <c r="AP85" s="62"/>
      <c r="AQ85" s="62"/>
      <c r="AR85" s="63"/>
    </row>
    <row r="86" spans="1:90" s="2" customFormat="1" ht="6.95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35"/>
      <c r="M86" s="35"/>
      <c r="N86" s="35"/>
      <c r="O86" s="35"/>
      <c r="P86" s="35"/>
      <c r="Q86" s="35"/>
      <c r="R86" s="35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  <c r="AF86" s="35"/>
      <c r="AG86" s="35"/>
      <c r="AH86" s="35"/>
      <c r="AI86" s="35"/>
      <c r="AJ86" s="35"/>
      <c r="AK86" s="35"/>
      <c r="AL86" s="35"/>
      <c r="AM86" s="35"/>
      <c r="AN86" s="35"/>
      <c r="AO86" s="35"/>
      <c r="AP86" s="35"/>
      <c r="AQ86" s="35"/>
      <c r="AR86" s="38"/>
      <c r="BE86" s="33"/>
    </row>
    <row r="87" spans="1:90" s="2" customFormat="1" ht="12" customHeight="1">
      <c r="A87" s="33"/>
      <c r="B87" s="34"/>
      <c r="C87" s="28" t="s">
        <v>20</v>
      </c>
      <c r="D87" s="35"/>
      <c r="E87" s="35"/>
      <c r="F87" s="35"/>
      <c r="G87" s="35"/>
      <c r="H87" s="35"/>
      <c r="I87" s="35"/>
      <c r="J87" s="35"/>
      <c r="K87" s="35"/>
      <c r="L87" s="64" t="str">
        <f>IF(K8="","",K8)</f>
        <v xml:space="preserve"> </v>
      </c>
      <c r="M87" s="35"/>
      <c r="N87" s="35"/>
      <c r="O87" s="35"/>
      <c r="P87" s="35"/>
      <c r="Q87" s="35"/>
      <c r="R87" s="35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  <c r="AF87" s="35"/>
      <c r="AG87" s="35"/>
      <c r="AH87" s="35"/>
      <c r="AI87" s="28" t="s">
        <v>22</v>
      </c>
      <c r="AJ87" s="35"/>
      <c r="AK87" s="35"/>
      <c r="AL87" s="35"/>
      <c r="AM87" s="255" t="str">
        <f>IF(AN8= "","",AN8)</f>
        <v>6. 3. 2023</v>
      </c>
      <c r="AN87" s="255"/>
      <c r="AO87" s="35"/>
      <c r="AP87" s="35"/>
      <c r="AQ87" s="35"/>
      <c r="AR87" s="38"/>
      <c r="BE87" s="33"/>
    </row>
    <row r="88" spans="1:90" s="2" customFormat="1" ht="6.95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35"/>
      <c r="M88" s="35"/>
      <c r="N88" s="35"/>
      <c r="O88" s="35"/>
      <c r="P88" s="35"/>
      <c r="Q88" s="35"/>
      <c r="R88" s="35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  <c r="AF88" s="35"/>
      <c r="AG88" s="35"/>
      <c r="AH88" s="35"/>
      <c r="AI88" s="35"/>
      <c r="AJ88" s="35"/>
      <c r="AK88" s="35"/>
      <c r="AL88" s="35"/>
      <c r="AM88" s="35"/>
      <c r="AN88" s="35"/>
      <c r="AO88" s="35"/>
      <c r="AP88" s="35"/>
      <c r="AQ88" s="35"/>
      <c r="AR88" s="38"/>
      <c r="BE88" s="33"/>
    </row>
    <row r="89" spans="1:90" s="2" customFormat="1" ht="15.2" customHeight="1">
      <c r="A89" s="33"/>
      <c r="B89" s="34"/>
      <c r="C89" s="28" t="s">
        <v>24</v>
      </c>
      <c r="D89" s="35"/>
      <c r="E89" s="35"/>
      <c r="F89" s="35"/>
      <c r="G89" s="35"/>
      <c r="H89" s="35"/>
      <c r="I89" s="35"/>
      <c r="J89" s="35"/>
      <c r="K89" s="35"/>
      <c r="L89" s="58" t="str">
        <f>IF(E11= "","",E11)</f>
        <v xml:space="preserve"> </v>
      </c>
      <c r="M89" s="35"/>
      <c r="N89" s="35"/>
      <c r="O89" s="35"/>
      <c r="P89" s="35"/>
      <c r="Q89" s="35"/>
      <c r="R89" s="35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  <c r="AF89" s="35"/>
      <c r="AG89" s="35"/>
      <c r="AH89" s="35"/>
      <c r="AI89" s="28" t="s">
        <v>29</v>
      </c>
      <c r="AJ89" s="35"/>
      <c r="AK89" s="35"/>
      <c r="AL89" s="35"/>
      <c r="AM89" s="256" t="str">
        <f>IF(E17="","",E17)</f>
        <v xml:space="preserve"> </v>
      </c>
      <c r="AN89" s="257"/>
      <c r="AO89" s="257"/>
      <c r="AP89" s="257"/>
      <c r="AQ89" s="35"/>
      <c r="AR89" s="38"/>
      <c r="AS89" s="258" t="s">
        <v>53</v>
      </c>
      <c r="AT89" s="259"/>
      <c r="AU89" s="66"/>
      <c r="AV89" s="66"/>
      <c r="AW89" s="66"/>
      <c r="AX89" s="66"/>
      <c r="AY89" s="66"/>
      <c r="AZ89" s="66"/>
      <c r="BA89" s="66"/>
      <c r="BB89" s="66"/>
      <c r="BC89" s="66"/>
      <c r="BD89" s="67"/>
      <c r="BE89" s="33"/>
    </row>
    <row r="90" spans="1:90" s="2" customFormat="1" ht="15.2" customHeight="1">
      <c r="A90" s="33"/>
      <c r="B90" s="34"/>
      <c r="C90" s="28" t="s">
        <v>27</v>
      </c>
      <c r="D90" s="35"/>
      <c r="E90" s="35"/>
      <c r="F90" s="35"/>
      <c r="G90" s="35"/>
      <c r="H90" s="35"/>
      <c r="I90" s="35"/>
      <c r="J90" s="35"/>
      <c r="K90" s="35"/>
      <c r="L90" s="58" t="str">
        <f>IF(E14= "Vyplň údaj","",E14)</f>
        <v/>
      </c>
      <c r="M90" s="35"/>
      <c r="N90" s="35"/>
      <c r="O90" s="35"/>
      <c r="P90" s="35"/>
      <c r="Q90" s="35"/>
      <c r="R90" s="35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  <c r="AF90" s="35"/>
      <c r="AG90" s="35"/>
      <c r="AH90" s="35"/>
      <c r="AI90" s="28" t="s">
        <v>31</v>
      </c>
      <c r="AJ90" s="35"/>
      <c r="AK90" s="35"/>
      <c r="AL90" s="35"/>
      <c r="AM90" s="256" t="str">
        <f>IF(E20="","",E20)</f>
        <v xml:space="preserve"> </v>
      </c>
      <c r="AN90" s="257"/>
      <c r="AO90" s="257"/>
      <c r="AP90" s="257"/>
      <c r="AQ90" s="35"/>
      <c r="AR90" s="38"/>
      <c r="AS90" s="260"/>
      <c r="AT90" s="261"/>
      <c r="AU90" s="68"/>
      <c r="AV90" s="68"/>
      <c r="AW90" s="68"/>
      <c r="AX90" s="68"/>
      <c r="AY90" s="68"/>
      <c r="AZ90" s="68"/>
      <c r="BA90" s="68"/>
      <c r="BB90" s="68"/>
      <c r="BC90" s="68"/>
      <c r="BD90" s="69"/>
      <c r="BE90" s="33"/>
    </row>
    <row r="91" spans="1:90" s="2" customFormat="1" ht="10.9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35"/>
      <c r="M91" s="35"/>
      <c r="N91" s="35"/>
      <c r="O91" s="35"/>
      <c r="P91" s="35"/>
      <c r="Q91" s="35"/>
      <c r="R91" s="35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  <c r="AF91" s="35"/>
      <c r="AG91" s="35"/>
      <c r="AH91" s="35"/>
      <c r="AI91" s="35"/>
      <c r="AJ91" s="35"/>
      <c r="AK91" s="35"/>
      <c r="AL91" s="35"/>
      <c r="AM91" s="35"/>
      <c r="AN91" s="35"/>
      <c r="AO91" s="35"/>
      <c r="AP91" s="35"/>
      <c r="AQ91" s="35"/>
      <c r="AR91" s="38"/>
      <c r="AS91" s="262"/>
      <c r="AT91" s="263"/>
      <c r="AU91" s="70"/>
      <c r="AV91" s="70"/>
      <c r="AW91" s="70"/>
      <c r="AX91" s="70"/>
      <c r="AY91" s="70"/>
      <c r="AZ91" s="70"/>
      <c r="BA91" s="70"/>
      <c r="BB91" s="70"/>
      <c r="BC91" s="70"/>
      <c r="BD91" s="71"/>
      <c r="BE91" s="33"/>
    </row>
    <row r="92" spans="1:90" s="2" customFormat="1" ht="29.25" customHeight="1">
      <c r="A92" s="33"/>
      <c r="B92" s="34"/>
      <c r="C92" s="264" t="s">
        <v>54</v>
      </c>
      <c r="D92" s="265"/>
      <c r="E92" s="265"/>
      <c r="F92" s="265"/>
      <c r="G92" s="265"/>
      <c r="H92" s="72"/>
      <c r="I92" s="266" t="s">
        <v>55</v>
      </c>
      <c r="J92" s="265"/>
      <c r="K92" s="265"/>
      <c r="L92" s="265"/>
      <c r="M92" s="265"/>
      <c r="N92" s="265"/>
      <c r="O92" s="265"/>
      <c r="P92" s="265"/>
      <c r="Q92" s="265"/>
      <c r="R92" s="265"/>
      <c r="S92" s="265"/>
      <c r="T92" s="265"/>
      <c r="U92" s="265"/>
      <c r="V92" s="265"/>
      <c r="W92" s="265"/>
      <c r="X92" s="265"/>
      <c r="Y92" s="265"/>
      <c r="Z92" s="265"/>
      <c r="AA92" s="265"/>
      <c r="AB92" s="265"/>
      <c r="AC92" s="265"/>
      <c r="AD92" s="265"/>
      <c r="AE92" s="265"/>
      <c r="AF92" s="265"/>
      <c r="AG92" s="267" t="s">
        <v>56</v>
      </c>
      <c r="AH92" s="265"/>
      <c r="AI92" s="265"/>
      <c r="AJ92" s="265"/>
      <c r="AK92" s="265"/>
      <c r="AL92" s="265"/>
      <c r="AM92" s="265"/>
      <c r="AN92" s="266" t="s">
        <v>57</v>
      </c>
      <c r="AO92" s="265"/>
      <c r="AP92" s="268"/>
      <c r="AQ92" s="73" t="s">
        <v>58</v>
      </c>
      <c r="AR92" s="38"/>
      <c r="AS92" s="74" t="s">
        <v>59</v>
      </c>
      <c r="AT92" s="75" t="s">
        <v>60</v>
      </c>
      <c r="AU92" s="75" t="s">
        <v>61</v>
      </c>
      <c r="AV92" s="75" t="s">
        <v>62</v>
      </c>
      <c r="AW92" s="75" t="s">
        <v>63</v>
      </c>
      <c r="AX92" s="75" t="s">
        <v>64</v>
      </c>
      <c r="AY92" s="75" t="s">
        <v>65</v>
      </c>
      <c r="AZ92" s="75" t="s">
        <v>66</v>
      </c>
      <c r="BA92" s="75" t="s">
        <v>67</v>
      </c>
      <c r="BB92" s="75" t="s">
        <v>68</v>
      </c>
      <c r="BC92" s="75" t="s">
        <v>69</v>
      </c>
      <c r="BD92" s="76" t="s">
        <v>70</v>
      </c>
      <c r="BE92" s="33"/>
    </row>
    <row r="93" spans="1:90" s="2" customFormat="1" ht="10.9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35"/>
      <c r="M93" s="35"/>
      <c r="N93" s="35"/>
      <c r="O93" s="35"/>
      <c r="P93" s="35"/>
      <c r="Q93" s="35"/>
      <c r="R93" s="35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  <c r="AF93" s="35"/>
      <c r="AG93" s="35"/>
      <c r="AH93" s="35"/>
      <c r="AI93" s="35"/>
      <c r="AJ93" s="35"/>
      <c r="AK93" s="35"/>
      <c r="AL93" s="35"/>
      <c r="AM93" s="35"/>
      <c r="AN93" s="35"/>
      <c r="AO93" s="35"/>
      <c r="AP93" s="35"/>
      <c r="AQ93" s="35"/>
      <c r="AR93" s="38"/>
      <c r="AS93" s="77"/>
      <c r="AT93" s="78"/>
      <c r="AU93" s="78"/>
      <c r="AV93" s="78"/>
      <c r="AW93" s="78"/>
      <c r="AX93" s="78"/>
      <c r="AY93" s="78"/>
      <c r="AZ93" s="78"/>
      <c r="BA93" s="78"/>
      <c r="BB93" s="78"/>
      <c r="BC93" s="78"/>
      <c r="BD93" s="79"/>
      <c r="BE93" s="33"/>
    </row>
    <row r="94" spans="1:90" s="6" customFormat="1" ht="32.450000000000003" customHeight="1">
      <c r="B94" s="80"/>
      <c r="C94" s="81" t="s">
        <v>71</v>
      </c>
      <c r="D94" s="82"/>
      <c r="E94" s="82"/>
      <c r="F94" s="82"/>
      <c r="G94" s="82"/>
      <c r="H94" s="82"/>
      <c r="I94" s="82"/>
      <c r="J94" s="82"/>
      <c r="K94" s="82"/>
      <c r="L94" s="82"/>
      <c r="M94" s="82"/>
      <c r="N94" s="82"/>
      <c r="O94" s="82"/>
      <c r="P94" s="82"/>
      <c r="Q94" s="82"/>
      <c r="R94" s="82"/>
      <c r="S94" s="82"/>
      <c r="T94" s="82"/>
      <c r="U94" s="82"/>
      <c r="V94" s="82"/>
      <c r="W94" s="82"/>
      <c r="X94" s="82"/>
      <c r="Y94" s="82"/>
      <c r="Z94" s="82"/>
      <c r="AA94" s="82"/>
      <c r="AB94" s="82"/>
      <c r="AC94" s="82"/>
      <c r="AD94" s="82"/>
      <c r="AE94" s="82"/>
      <c r="AF94" s="82"/>
      <c r="AG94" s="272">
        <f>ROUND(AG95,2)</f>
        <v>0</v>
      </c>
      <c r="AH94" s="272"/>
      <c r="AI94" s="272"/>
      <c r="AJ94" s="272"/>
      <c r="AK94" s="272"/>
      <c r="AL94" s="272"/>
      <c r="AM94" s="272"/>
      <c r="AN94" s="273">
        <f>SUM(AG94,AT94)</f>
        <v>0</v>
      </c>
      <c r="AO94" s="273"/>
      <c r="AP94" s="273"/>
      <c r="AQ94" s="84" t="s">
        <v>1</v>
      </c>
      <c r="AR94" s="85"/>
      <c r="AS94" s="86">
        <f>ROUND(AS95,2)</f>
        <v>0</v>
      </c>
      <c r="AT94" s="87">
        <f>ROUND(SUM(AV94:AW94),2)</f>
        <v>0</v>
      </c>
      <c r="AU94" s="88">
        <f>ROUND(AU95,5)</f>
        <v>0</v>
      </c>
      <c r="AV94" s="87">
        <f>ROUND(AZ94*L29,2)</f>
        <v>0</v>
      </c>
      <c r="AW94" s="87">
        <f>ROUND(BA94*L30,2)</f>
        <v>0</v>
      </c>
      <c r="AX94" s="87">
        <f>ROUND(BB94*L29,2)</f>
        <v>0</v>
      </c>
      <c r="AY94" s="87">
        <f>ROUND(BC94*L30,2)</f>
        <v>0</v>
      </c>
      <c r="AZ94" s="87">
        <f>ROUND(AZ95,2)</f>
        <v>0</v>
      </c>
      <c r="BA94" s="87">
        <f>ROUND(BA95,2)</f>
        <v>0</v>
      </c>
      <c r="BB94" s="87">
        <f>ROUND(BB95,2)</f>
        <v>0</v>
      </c>
      <c r="BC94" s="87">
        <f>ROUND(BC95,2)</f>
        <v>0</v>
      </c>
      <c r="BD94" s="89">
        <f>ROUND(BD95,2)</f>
        <v>0</v>
      </c>
      <c r="BS94" s="90" t="s">
        <v>72</v>
      </c>
      <c r="BT94" s="90" t="s">
        <v>73</v>
      </c>
      <c r="BV94" s="90" t="s">
        <v>74</v>
      </c>
      <c r="BW94" s="90" t="s">
        <v>5</v>
      </c>
      <c r="BX94" s="90" t="s">
        <v>75</v>
      </c>
      <c r="CL94" s="90" t="s">
        <v>1</v>
      </c>
    </row>
    <row r="95" spans="1:90" s="7" customFormat="1" ht="24.75" customHeight="1">
      <c r="A95" s="91" t="s">
        <v>76</v>
      </c>
      <c r="B95" s="92"/>
      <c r="C95" s="93"/>
      <c r="D95" s="271" t="s">
        <v>14</v>
      </c>
      <c r="E95" s="271"/>
      <c r="F95" s="271"/>
      <c r="G95" s="271"/>
      <c r="H95" s="271"/>
      <c r="I95" s="94"/>
      <c r="J95" s="271" t="s">
        <v>17</v>
      </c>
      <c r="K95" s="271"/>
      <c r="L95" s="271"/>
      <c r="M95" s="271"/>
      <c r="N95" s="271"/>
      <c r="O95" s="271"/>
      <c r="P95" s="271"/>
      <c r="Q95" s="271"/>
      <c r="R95" s="271"/>
      <c r="S95" s="271"/>
      <c r="T95" s="271"/>
      <c r="U95" s="271"/>
      <c r="V95" s="271"/>
      <c r="W95" s="271"/>
      <c r="X95" s="271"/>
      <c r="Y95" s="271"/>
      <c r="Z95" s="271"/>
      <c r="AA95" s="271"/>
      <c r="AB95" s="271"/>
      <c r="AC95" s="271"/>
      <c r="AD95" s="271"/>
      <c r="AE95" s="271"/>
      <c r="AF95" s="271"/>
      <c r="AG95" s="269">
        <f>'N18708 - Benešov - ul. Ji...'!J28</f>
        <v>0</v>
      </c>
      <c r="AH95" s="270"/>
      <c r="AI95" s="270"/>
      <c r="AJ95" s="270"/>
      <c r="AK95" s="270"/>
      <c r="AL95" s="270"/>
      <c r="AM95" s="270"/>
      <c r="AN95" s="269">
        <f>SUM(AG95,AT95)</f>
        <v>0</v>
      </c>
      <c r="AO95" s="270"/>
      <c r="AP95" s="270"/>
      <c r="AQ95" s="95" t="s">
        <v>77</v>
      </c>
      <c r="AR95" s="96"/>
      <c r="AS95" s="97">
        <v>0</v>
      </c>
      <c r="AT95" s="98">
        <f>ROUND(SUM(AV95:AW95),2)</f>
        <v>0</v>
      </c>
      <c r="AU95" s="99">
        <f>'N18708 - Benešov - ul. Ji...'!P121</f>
        <v>0</v>
      </c>
      <c r="AV95" s="98">
        <f>'N18708 - Benešov - ul. Ji...'!J31</f>
        <v>0</v>
      </c>
      <c r="AW95" s="98">
        <f>'N18708 - Benešov - ul. Ji...'!J32</f>
        <v>0</v>
      </c>
      <c r="AX95" s="98">
        <f>'N18708 - Benešov - ul. Ji...'!J33</f>
        <v>0</v>
      </c>
      <c r="AY95" s="98">
        <f>'N18708 - Benešov - ul. Ji...'!J34</f>
        <v>0</v>
      </c>
      <c r="AZ95" s="98">
        <f>'N18708 - Benešov - ul. Ji...'!F31</f>
        <v>0</v>
      </c>
      <c r="BA95" s="98">
        <f>'N18708 - Benešov - ul. Ji...'!F32</f>
        <v>0</v>
      </c>
      <c r="BB95" s="98">
        <f>'N18708 - Benešov - ul. Ji...'!F33</f>
        <v>0</v>
      </c>
      <c r="BC95" s="98">
        <f>'N18708 - Benešov - ul. Ji...'!F34</f>
        <v>0</v>
      </c>
      <c r="BD95" s="100">
        <f>'N18708 - Benešov - ul. Ji...'!F35</f>
        <v>0</v>
      </c>
      <c r="BT95" s="101" t="s">
        <v>78</v>
      </c>
      <c r="BU95" s="101" t="s">
        <v>79</v>
      </c>
      <c r="BV95" s="101" t="s">
        <v>74</v>
      </c>
      <c r="BW95" s="101" t="s">
        <v>5</v>
      </c>
      <c r="BX95" s="101" t="s">
        <v>75</v>
      </c>
      <c r="CL95" s="101" t="s">
        <v>1</v>
      </c>
    </row>
    <row r="96" spans="1:90" s="2" customFormat="1" ht="30" customHeight="1">
      <c r="A96" s="33"/>
      <c r="B96" s="34"/>
      <c r="C96" s="35"/>
      <c r="D96" s="35"/>
      <c r="E96" s="35"/>
      <c r="F96" s="35"/>
      <c r="G96" s="35"/>
      <c r="H96" s="35"/>
      <c r="I96" s="35"/>
      <c r="J96" s="35"/>
      <c r="K96" s="35"/>
      <c r="L96" s="35"/>
      <c r="M96" s="35"/>
      <c r="N96" s="35"/>
      <c r="O96" s="35"/>
      <c r="P96" s="35"/>
      <c r="Q96" s="35"/>
      <c r="R96" s="35"/>
      <c r="S96" s="35"/>
      <c r="T96" s="35"/>
      <c r="U96" s="35"/>
      <c r="V96" s="35"/>
      <c r="W96" s="35"/>
      <c r="X96" s="35"/>
      <c r="Y96" s="35"/>
      <c r="Z96" s="35"/>
      <c r="AA96" s="35"/>
      <c r="AB96" s="35"/>
      <c r="AC96" s="35"/>
      <c r="AD96" s="35"/>
      <c r="AE96" s="35"/>
      <c r="AF96" s="35"/>
      <c r="AG96" s="35"/>
      <c r="AH96" s="35"/>
      <c r="AI96" s="35"/>
      <c r="AJ96" s="35"/>
      <c r="AK96" s="35"/>
      <c r="AL96" s="35"/>
      <c r="AM96" s="35"/>
      <c r="AN96" s="35"/>
      <c r="AO96" s="35"/>
      <c r="AP96" s="35"/>
      <c r="AQ96" s="35"/>
      <c r="AR96" s="38"/>
      <c r="AS96" s="33"/>
      <c r="AT96" s="33"/>
      <c r="AU96" s="33"/>
      <c r="AV96" s="33"/>
      <c r="AW96" s="33"/>
      <c r="AX96" s="33"/>
      <c r="AY96" s="33"/>
      <c r="AZ96" s="33"/>
      <c r="BA96" s="33"/>
      <c r="BB96" s="33"/>
      <c r="BC96" s="33"/>
      <c r="BD96" s="33"/>
      <c r="BE96" s="33"/>
    </row>
    <row r="97" spans="1:57" s="2" customFormat="1" ht="6.95" customHeight="1">
      <c r="A97" s="33"/>
      <c r="B97" s="53"/>
      <c r="C97" s="54"/>
      <c r="D97" s="54"/>
      <c r="E97" s="54"/>
      <c r="F97" s="54"/>
      <c r="G97" s="54"/>
      <c r="H97" s="54"/>
      <c r="I97" s="54"/>
      <c r="J97" s="54"/>
      <c r="K97" s="54"/>
      <c r="L97" s="54"/>
      <c r="M97" s="54"/>
      <c r="N97" s="54"/>
      <c r="O97" s="54"/>
      <c r="P97" s="54"/>
      <c r="Q97" s="54"/>
      <c r="R97" s="54"/>
      <c r="S97" s="54"/>
      <c r="T97" s="54"/>
      <c r="U97" s="54"/>
      <c r="V97" s="54"/>
      <c r="W97" s="54"/>
      <c r="X97" s="54"/>
      <c r="Y97" s="54"/>
      <c r="Z97" s="54"/>
      <c r="AA97" s="54"/>
      <c r="AB97" s="54"/>
      <c r="AC97" s="54"/>
      <c r="AD97" s="54"/>
      <c r="AE97" s="54"/>
      <c r="AF97" s="54"/>
      <c r="AG97" s="54"/>
      <c r="AH97" s="54"/>
      <c r="AI97" s="54"/>
      <c r="AJ97" s="54"/>
      <c r="AK97" s="54"/>
      <c r="AL97" s="54"/>
      <c r="AM97" s="54"/>
      <c r="AN97" s="54"/>
      <c r="AO97" s="54"/>
      <c r="AP97" s="54"/>
      <c r="AQ97" s="54"/>
      <c r="AR97" s="38"/>
      <c r="AS97" s="33"/>
      <c r="AT97" s="33"/>
      <c r="AU97" s="33"/>
      <c r="AV97" s="33"/>
      <c r="AW97" s="33"/>
      <c r="AX97" s="33"/>
      <c r="AY97" s="33"/>
      <c r="AZ97" s="33"/>
      <c r="BA97" s="33"/>
      <c r="BB97" s="33"/>
      <c r="BC97" s="33"/>
      <c r="BD97" s="33"/>
      <c r="BE97" s="33"/>
    </row>
  </sheetData>
  <sheetProtection algorithmName="SHA-512" hashValue="bvn4jYNeFQAqoF075NIKdrkAxmYlQWsR0/DwCMo3yLQVWTguJHC1x5tqrp403x5FkyYafUa+PrUPcMLP7X+X+Q==" saltValue="un7sORWdwW3iRXJml8lhrJhZMtYwUpuFGWSNNHDTsFSNApd83o8o2WcQPQWdBjI2F8i+yXZWnLgjk3ENO50Q8g==" spinCount="100000" sheet="1" objects="1" scenarios="1" formatColumns="0" formatRows="0"/>
  <mergeCells count="42">
    <mergeCell ref="AR2:BE2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L85:AO85"/>
    <mergeCell ref="AM87:AN87"/>
    <mergeCell ref="AM89:AP89"/>
    <mergeCell ref="AS89:AT91"/>
    <mergeCell ref="AM90:AP90"/>
    <mergeCell ref="W33:AE33"/>
    <mergeCell ref="AK33:AO33"/>
    <mergeCell ref="L33:P33"/>
    <mergeCell ref="X35:AB35"/>
    <mergeCell ref="AK35:AO35"/>
    <mergeCell ref="AK31:AO31"/>
    <mergeCell ref="L31:P31"/>
    <mergeCell ref="W32:AE32"/>
    <mergeCell ref="AK32:AO32"/>
    <mergeCell ref="L32:P32"/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</mergeCells>
  <hyperlinks>
    <hyperlink ref="A95" location="'N18708 - Benešov - ul. Ji...'!C2" display="/"/>
  </hyperlink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BM186"/>
  <sheetViews>
    <sheetView showGridLines="0" tabSelected="1" workbookViewId="0"/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4" style="1" customWidth="1"/>
    <col min="9" max="9" width="15.83203125" style="1" customWidth="1"/>
    <col min="10" max="10" width="22.33203125" style="1" customWidth="1"/>
    <col min="11" max="11" width="22.33203125" style="1" hidden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2" spans="1:46" s="1" customFormat="1" ht="36.950000000000003" customHeight="1">
      <c r="L2" s="274"/>
      <c r="M2" s="274"/>
      <c r="N2" s="274"/>
      <c r="O2" s="274"/>
      <c r="P2" s="274"/>
      <c r="Q2" s="274"/>
      <c r="R2" s="274"/>
      <c r="S2" s="274"/>
      <c r="T2" s="274"/>
      <c r="U2" s="274"/>
      <c r="V2" s="274"/>
      <c r="AT2" s="16" t="s">
        <v>5</v>
      </c>
    </row>
    <row r="3" spans="1:46" s="1" customFormat="1" ht="6.95" customHeight="1">
      <c r="B3" s="102"/>
      <c r="C3" s="103"/>
      <c r="D3" s="103"/>
      <c r="E3" s="103"/>
      <c r="F3" s="103"/>
      <c r="G3" s="103"/>
      <c r="H3" s="103"/>
      <c r="I3" s="103"/>
      <c r="J3" s="103"/>
      <c r="K3" s="103"/>
      <c r="L3" s="19"/>
      <c r="AT3" s="16" t="s">
        <v>80</v>
      </c>
    </row>
    <row r="4" spans="1:46" s="1" customFormat="1" ht="24.95" customHeight="1">
      <c r="B4" s="19"/>
      <c r="D4" s="104" t="s">
        <v>81</v>
      </c>
      <c r="L4" s="19"/>
      <c r="M4" s="105" t="s">
        <v>10</v>
      </c>
      <c r="AT4" s="16" t="s">
        <v>4</v>
      </c>
    </row>
    <row r="5" spans="1:46" s="1" customFormat="1" ht="6.95" customHeight="1">
      <c r="B5" s="19"/>
      <c r="L5" s="19"/>
    </row>
    <row r="6" spans="1:46" s="2" customFormat="1" ht="12" customHeight="1">
      <c r="A6" s="33"/>
      <c r="B6" s="38"/>
      <c r="C6" s="33"/>
      <c r="D6" s="106" t="s">
        <v>16</v>
      </c>
      <c r="E6" s="33"/>
      <c r="F6" s="33"/>
      <c r="G6" s="33"/>
      <c r="H6" s="33"/>
      <c r="I6" s="33"/>
      <c r="J6" s="33"/>
      <c r="K6" s="33"/>
      <c r="L6" s="50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</row>
    <row r="7" spans="1:46" s="2" customFormat="1" ht="16.5" customHeight="1">
      <c r="A7" s="33"/>
      <c r="B7" s="38"/>
      <c r="C7" s="33"/>
      <c r="D7" s="33"/>
      <c r="E7" s="275" t="s">
        <v>17</v>
      </c>
      <c r="F7" s="276"/>
      <c r="G7" s="276"/>
      <c r="H7" s="276"/>
      <c r="I7" s="33"/>
      <c r="J7" s="33"/>
      <c r="K7" s="33"/>
      <c r="L7" s="50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</row>
    <row r="8" spans="1:46" s="2" customFormat="1" ht="11.25">
      <c r="A8" s="33"/>
      <c r="B8" s="38"/>
      <c r="C8" s="33"/>
      <c r="D8" s="33"/>
      <c r="E8" s="33"/>
      <c r="F8" s="33"/>
      <c r="G8" s="33"/>
      <c r="H8" s="33"/>
      <c r="I8" s="33"/>
      <c r="J8" s="33"/>
      <c r="K8" s="33"/>
      <c r="L8" s="50"/>
      <c r="S8" s="33"/>
      <c r="T8" s="33"/>
      <c r="U8" s="33"/>
      <c r="V8" s="33"/>
      <c r="W8" s="33"/>
      <c r="X8" s="33"/>
      <c r="Y8" s="33"/>
      <c r="Z8" s="33"/>
      <c r="AA8" s="33"/>
      <c r="AB8" s="33"/>
      <c r="AC8" s="33"/>
      <c r="AD8" s="33"/>
      <c r="AE8" s="33"/>
    </row>
    <row r="9" spans="1:46" s="2" customFormat="1" ht="12" customHeight="1">
      <c r="A9" s="33"/>
      <c r="B9" s="38"/>
      <c r="C9" s="33"/>
      <c r="D9" s="106" t="s">
        <v>18</v>
      </c>
      <c r="E9" s="33"/>
      <c r="F9" s="107" t="s">
        <v>1</v>
      </c>
      <c r="G9" s="33"/>
      <c r="H9" s="33"/>
      <c r="I9" s="106" t="s">
        <v>19</v>
      </c>
      <c r="J9" s="107" t="s">
        <v>1</v>
      </c>
      <c r="K9" s="33"/>
      <c r="L9" s="50"/>
      <c r="S9" s="33"/>
      <c r="T9" s="33"/>
      <c r="U9" s="33"/>
      <c r="V9" s="33"/>
      <c r="W9" s="33"/>
      <c r="X9" s="33"/>
      <c r="Y9" s="33"/>
      <c r="Z9" s="33"/>
      <c r="AA9" s="33"/>
      <c r="AB9" s="33"/>
      <c r="AC9" s="33"/>
      <c r="AD9" s="33"/>
      <c r="AE9" s="33"/>
    </row>
    <row r="10" spans="1:46" s="2" customFormat="1" ht="12" customHeight="1">
      <c r="A10" s="33"/>
      <c r="B10" s="38"/>
      <c r="C10" s="33"/>
      <c r="D10" s="106" t="s">
        <v>20</v>
      </c>
      <c r="E10" s="33"/>
      <c r="F10" s="107" t="s">
        <v>21</v>
      </c>
      <c r="G10" s="33"/>
      <c r="H10" s="33"/>
      <c r="I10" s="106" t="s">
        <v>22</v>
      </c>
      <c r="J10" s="108" t="str">
        <f>'Rekapitulace stavby'!AN8</f>
        <v>6. 3. 2023</v>
      </c>
      <c r="K10" s="33"/>
      <c r="L10" s="50"/>
      <c r="S10" s="33"/>
      <c r="T10" s="33"/>
      <c r="U10" s="33"/>
      <c r="V10" s="33"/>
      <c r="W10" s="33"/>
      <c r="X10" s="33"/>
      <c r="Y10" s="33"/>
      <c r="Z10" s="33"/>
      <c r="AA10" s="33"/>
      <c r="AB10" s="33"/>
      <c r="AC10" s="33"/>
      <c r="AD10" s="33"/>
      <c r="AE10" s="33"/>
    </row>
    <row r="11" spans="1:46" s="2" customFormat="1" ht="10.9" customHeight="1">
      <c r="A11" s="33"/>
      <c r="B11" s="38"/>
      <c r="C11" s="33"/>
      <c r="D11" s="33"/>
      <c r="E11" s="33"/>
      <c r="F11" s="33"/>
      <c r="G11" s="33"/>
      <c r="H11" s="33"/>
      <c r="I11" s="33"/>
      <c r="J11" s="33"/>
      <c r="K11" s="33"/>
      <c r="L11" s="50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</row>
    <row r="12" spans="1:46" s="2" customFormat="1" ht="12" customHeight="1">
      <c r="A12" s="33"/>
      <c r="B12" s="38"/>
      <c r="C12" s="33"/>
      <c r="D12" s="106" t="s">
        <v>24</v>
      </c>
      <c r="E12" s="33"/>
      <c r="F12" s="33"/>
      <c r="G12" s="33"/>
      <c r="H12" s="33"/>
      <c r="I12" s="106" t="s">
        <v>25</v>
      </c>
      <c r="J12" s="107" t="str">
        <f>IF('Rekapitulace stavby'!AN10="","",'Rekapitulace stavby'!AN10)</f>
        <v/>
      </c>
      <c r="K12" s="33"/>
      <c r="L12" s="50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</row>
    <row r="13" spans="1:46" s="2" customFormat="1" ht="18" customHeight="1">
      <c r="A13" s="33"/>
      <c r="B13" s="38"/>
      <c r="C13" s="33"/>
      <c r="D13" s="33"/>
      <c r="E13" s="107" t="str">
        <f>IF('Rekapitulace stavby'!E11="","",'Rekapitulace stavby'!E11)</f>
        <v xml:space="preserve"> </v>
      </c>
      <c r="F13" s="33"/>
      <c r="G13" s="33"/>
      <c r="H13" s="33"/>
      <c r="I13" s="106" t="s">
        <v>26</v>
      </c>
      <c r="J13" s="107" t="str">
        <f>IF('Rekapitulace stavby'!AN11="","",'Rekapitulace stavby'!AN11)</f>
        <v/>
      </c>
      <c r="K13" s="33"/>
      <c r="L13" s="50"/>
      <c r="S13" s="33"/>
      <c r="T13" s="33"/>
      <c r="U13" s="33"/>
      <c r="V13" s="33"/>
      <c r="W13" s="33"/>
      <c r="X13" s="33"/>
      <c r="Y13" s="33"/>
      <c r="Z13" s="33"/>
      <c r="AA13" s="33"/>
      <c r="AB13" s="33"/>
      <c r="AC13" s="33"/>
      <c r="AD13" s="33"/>
      <c r="AE13" s="33"/>
    </row>
    <row r="14" spans="1:46" s="2" customFormat="1" ht="6.95" customHeight="1">
      <c r="A14" s="33"/>
      <c r="B14" s="38"/>
      <c r="C14" s="33"/>
      <c r="D14" s="33"/>
      <c r="E14" s="33"/>
      <c r="F14" s="33"/>
      <c r="G14" s="33"/>
      <c r="H14" s="33"/>
      <c r="I14" s="33"/>
      <c r="J14" s="33"/>
      <c r="K14" s="33"/>
      <c r="L14" s="50"/>
      <c r="S14" s="33"/>
      <c r="T14" s="33"/>
      <c r="U14" s="33"/>
      <c r="V14" s="33"/>
      <c r="W14" s="33"/>
      <c r="X14" s="33"/>
      <c r="Y14" s="33"/>
      <c r="Z14" s="33"/>
      <c r="AA14" s="33"/>
      <c r="AB14" s="33"/>
      <c r="AC14" s="33"/>
      <c r="AD14" s="33"/>
      <c r="AE14" s="33"/>
    </row>
    <row r="15" spans="1:46" s="2" customFormat="1" ht="12" customHeight="1">
      <c r="A15" s="33"/>
      <c r="B15" s="38"/>
      <c r="C15" s="33"/>
      <c r="D15" s="106" t="s">
        <v>27</v>
      </c>
      <c r="E15" s="33"/>
      <c r="F15" s="33"/>
      <c r="G15" s="33"/>
      <c r="H15" s="33"/>
      <c r="I15" s="106" t="s">
        <v>25</v>
      </c>
      <c r="J15" s="29" t="str">
        <f>'Rekapitulace stavby'!AN13</f>
        <v>Vyplň údaj</v>
      </c>
      <c r="K15" s="33"/>
      <c r="L15" s="50"/>
      <c r="S15" s="33"/>
      <c r="T15" s="33"/>
      <c r="U15" s="33"/>
      <c r="V15" s="33"/>
      <c r="W15" s="33"/>
      <c r="X15" s="33"/>
      <c r="Y15" s="33"/>
      <c r="Z15" s="33"/>
      <c r="AA15" s="33"/>
      <c r="AB15" s="33"/>
      <c r="AC15" s="33"/>
      <c r="AD15" s="33"/>
      <c r="AE15" s="33"/>
    </row>
    <row r="16" spans="1:46" s="2" customFormat="1" ht="18" customHeight="1">
      <c r="A16" s="33"/>
      <c r="B16" s="38"/>
      <c r="C16" s="33"/>
      <c r="D16" s="33"/>
      <c r="E16" s="277" t="str">
        <f>'Rekapitulace stavby'!E14</f>
        <v>Vyplň údaj</v>
      </c>
      <c r="F16" s="278"/>
      <c r="G16" s="278"/>
      <c r="H16" s="278"/>
      <c r="I16" s="106" t="s">
        <v>26</v>
      </c>
      <c r="J16" s="29" t="str">
        <f>'Rekapitulace stavby'!AN14</f>
        <v>Vyplň údaj</v>
      </c>
      <c r="K16" s="33"/>
      <c r="L16" s="50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</row>
    <row r="17" spans="1:31" s="2" customFormat="1" ht="6.95" customHeight="1">
      <c r="A17" s="33"/>
      <c r="B17" s="38"/>
      <c r="C17" s="33"/>
      <c r="D17" s="33"/>
      <c r="E17" s="33"/>
      <c r="F17" s="33"/>
      <c r="G17" s="33"/>
      <c r="H17" s="33"/>
      <c r="I17" s="33"/>
      <c r="J17" s="33"/>
      <c r="K17" s="33"/>
      <c r="L17" s="50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</row>
    <row r="18" spans="1:31" s="2" customFormat="1" ht="12" customHeight="1">
      <c r="A18" s="33"/>
      <c r="B18" s="38"/>
      <c r="C18" s="33"/>
      <c r="D18" s="106" t="s">
        <v>29</v>
      </c>
      <c r="E18" s="33"/>
      <c r="F18" s="33"/>
      <c r="G18" s="33"/>
      <c r="H18" s="33"/>
      <c r="I18" s="106" t="s">
        <v>25</v>
      </c>
      <c r="J18" s="107" t="str">
        <f>IF('Rekapitulace stavby'!AN16="","",'Rekapitulace stavby'!AN16)</f>
        <v/>
      </c>
      <c r="K18" s="33"/>
      <c r="L18" s="50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</row>
    <row r="19" spans="1:31" s="2" customFormat="1" ht="18" customHeight="1">
      <c r="A19" s="33"/>
      <c r="B19" s="38"/>
      <c r="C19" s="33"/>
      <c r="D19" s="33"/>
      <c r="E19" s="107" t="str">
        <f>IF('Rekapitulace stavby'!E17="","",'Rekapitulace stavby'!E17)</f>
        <v xml:space="preserve"> </v>
      </c>
      <c r="F19" s="33"/>
      <c r="G19" s="33"/>
      <c r="H19" s="33"/>
      <c r="I19" s="106" t="s">
        <v>26</v>
      </c>
      <c r="J19" s="107" t="str">
        <f>IF('Rekapitulace stavby'!AN17="","",'Rekapitulace stavby'!AN17)</f>
        <v/>
      </c>
      <c r="K19" s="33"/>
      <c r="L19" s="50"/>
      <c r="S19" s="33"/>
      <c r="T19" s="33"/>
      <c r="U19" s="33"/>
      <c r="V19" s="33"/>
      <c r="W19" s="33"/>
      <c r="X19" s="33"/>
      <c r="Y19" s="33"/>
      <c r="Z19" s="33"/>
      <c r="AA19" s="33"/>
      <c r="AB19" s="33"/>
      <c r="AC19" s="33"/>
      <c r="AD19" s="33"/>
      <c r="AE19" s="33"/>
    </row>
    <row r="20" spans="1:31" s="2" customFormat="1" ht="6.95" customHeight="1">
      <c r="A20" s="33"/>
      <c r="B20" s="38"/>
      <c r="C20" s="33"/>
      <c r="D20" s="33"/>
      <c r="E20" s="33"/>
      <c r="F20" s="33"/>
      <c r="G20" s="33"/>
      <c r="H20" s="33"/>
      <c r="I20" s="33"/>
      <c r="J20" s="33"/>
      <c r="K20" s="33"/>
      <c r="L20" s="50"/>
      <c r="S20" s="33"/>
      <c r="T20" s="33"/>
      <c r="U20" s="33"/>
      <c r="V20" s="33"/>
      <c r="W20" s="33"/>
      <c r="X20" s="33"/>
      <c r="Y20" s="33"/>
      <c r="Z20" s="33"/>
      <c r="AA20" s="33"/>
      <c r="AB20" s="33"/>
      <c r="AC20" s="33"/>
      <c r="AD20" s="33"/>
      <c r="AE20" s="33"/>
    </row>
    <row r="21" spans="1:31" s="2" customFormat="1" ht="12" customHeight="1">
      <c r="A21" s="33"/>
      <c r="B21" s="38"/>
      <c r="C21" s="33"/>
      <c r="D21" s="106" t="s">
        <v>31</v>
      </c>
      <c r="E21" s="33"/>
      <c r="F21" s="33"/>
      <c r="G21" s="33"/>
      <c r="H21" s="33"/>
      <c r="I21" s="106" t="s">
        <v>25</v>
      </c>
      <c r="J21" s="107" t="str">
        <f>IF('Rekapitulace stavby'!AN19="","",'Rekapitulace stavby'!AN19)</f>
        <v/>
      </c>
      <c r="K21" s="33"/>
      <c r="L21" s="50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</row>
    <row r="22" spans="1:31" s="2" customFormat="1" ht="18" customHeight="1">
      <c r="A22" s="33"/>
      <c r="B22" s="38"/>
      <c r="C22" s="33"/>
      <c r="D22" s="33"/>
      <c r="E22" s="107" t="str">
        <f>IF('Rekapitulace stavby'!E20="","",'Rekapitulace stavby'!E20)</f>
        <v xml:space="preserve"> </v>
      </c>
      <c r="F22" s="33"/>
      <c r="G22" s="33"/>
      <c r="H22" s="33"/>
      <c r="I22" s="106" t="s">
        <v>26</v>
      </c>
      <c r="J22" s="107" t="str">
        <f>IF('Rekapitulace stavby'!AN20="","",'Rekapitulace stavby'!AN20)</f>
        <v/>
      </c>
      <c r="K22" s="33"/>
      <c r="L22" s="50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</row>
    <row r="23" spans="1:31" s="2" customFormat="1" ht="6.95" customHeight="1">
      <c r="A23" s="33"/>
      <c r="B23" s="38"/>
      <c r="C23" s="33"/>
      <c r="D23" s="33"/>
      <c r="E23" s="33"/>
      <c r="F23" s="33"/>
      <c r="G23" s="33"/>
      <c r="H23" s="33"/>
      <c r="I23" s="33"/>
      <c r="J23" s="33"/>
      <c r="K23" s="33"/>
      <c r="L23" s="50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</row>
    <row r="24" spans="1:31" s="2" customFormat="1" ht="12" customHeight="1">
      <c r="A24" s="33"/>
      <c r="B24" s="38"/>
      <c r="C24" s="33"/>
      <c r="D24" s="106" t="s">
        <v>32</v>
      </c>
      <c r="E24" s="33"/>
      <c r="F24" s="33"/>
      <c r="G24" s="33"/>
      <c r="H24" s="33"/>
      <c r="I24" s="33"/>
      <c r="J24" s="33"/>
      <c r="K24" s="33"/>
      <c r="L24" s="50"/>
      <c r="S24" s="33"/>
      <c r="T24" s="33"/>
      <c r="U24" s="33"/>
      <c r="V24" s="33"/>
      <c r="W24" s="33"/>
      <c r="X24" s="33"/>
      <c r="Y24" s="33"/>
      <c r="Z24" s="33"/>
      <c r="AA24" s="33"/>
      <c r="AB24" s="33"/>
      <c r="AC24" s="33"/>
      <c r="AD24" s="33"/>
      <c r="AE24" s="33"/>
    </row>
    <row r="25" spans="1:31" s="8" customFormat="1" ht="16.5" customHeight="1">
      <c r="A25" s="109"/>
      <c r="B25" s="110"/>
      <c r="C25" s="109"/>
      <c r="D25" s="109"/>
      <c r="E25" s="279" t="s">
        <v>1</v>
      </c>
      <c r="F25" s="279"/>
      <c r="G25" s="279"/>
      <c r="H25" s="279"/>
      <c r="I25" s="109"/>
      <c r="J25" s="109"/>
      <c r="K25" s="109"/>
      <c r="L25" s="111"/>
      <c r="S25" s="109"/>
      <c r="T25" s="109"/>
      <c r="U25" s="109"/>
      <c r="V25" s="109"/>
      <c r="W25" s="109"/>
      <c r="X25" s="109"/>
      <c r="Y25" s="109"/>
      <c r="Z25" s="109"/>
      <c r="AA25" s="109"/>
      <c r="AB25" s="109"/>
      <c r="AC25" s="109"/>
      <c r="AD25" s="109"/>
      <c r="AE25" s="109"/>
    </row>
    <row r="26" spans="1:31" s="2" customFormat="1" ht="6.95" customHeight="1">
      <c r="A26" s="33"/>
      <c r="B26" s="38"/>
      <c r="C26" s="33"/>
      <c r="D26" s="33"/>
      <c r="E26" s="33"/>
      <c r="F26" s="33"/>
      <c r="G26" s="33"/>
      <c r="H26" s="33"/>
      <c r="I26" s="33"/>
      <c r="J26" s="33"/>
      <c r="K26" s="33"/>
      <c r="L26" s="50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</row>
    <row r="27" spans="1:31" s="2" customFormat="1" ht="6.95" customHeight="1">
      <c r="A27" s="33"/>
      <c r="B27" s="38"/>
      <c r="C27" s="33"/>
      <c r="D27" s="112"/>
      <c r="E27" s="112"/>
      <c r="F27" s="112"/>
      <c r="G27" s="112"/>
      <c r="H27" s="112"/>
      <c r="I27" s="112"/>
      <c r="J27" s="112"/>
      <c r="K27" s="112"/>
      <c r="L27" s="50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</row>
    <row r="28" spans="1:31" s="2" customFormat="1" ht="25.35" customHeight="1">
      <c r="A28" s="33"/>
      <c r="B28" s="38"/>
      <c r="C28" s="33"/>
      <c r="D28" s="113" t="s">
        <v>33</v>
      </c>
      <c r="E28" s="33"/>
      <c r="F28" s="33"/>
      <c r="G28" s="33"/>
      <c r="H28" s="33"/>
      <c r="I28" s="33"/>
      <c r="J28" s="114">
        <f>ROUND(J121, 2)</f>
        <v>0</v>
      </c>
      <c r="K28" s="33"/>
      <c r="L28" s="50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</row>
    <row r="29" spans="1:31" s="2" customFormat="1" ht="6.95" customHeight="1">
      <c r="A29" s="33"/>
      <c r="B29" s="38"/>
      <c r="C29" s="33"/>
      <c r="D29" s="112"/>
      <c r="E29" s="112"/>
      <c r="F29" s="112"/>
      <c r="G29" s="112"/>
      <c r="H29" s="112"/>
      <c r="I29" s="112"/>
      <c r="J29" s="112"/>
      <c r="K29" s="112"/>
      <c r="L29" s="50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</row>
    <row r="30" spans="1:31" s="2" customFormat="1" ht="14.45" customHeight="1">
      <c r="A30" s="33"/>
      <c r="B30" s="38"/>
      <c r="C30" s="33"/>
      <c r="D30" s="33"/>
      <c r="E30" s="33"/>
      <c r="F30" s="115" t="s">
        <v>35</v>
      </c>
      <c r="G30" s="33"/>
      <c r="H30" s="33"/>
      <c r="I30" s="115" t="s">
        <v>34</v>
      </c>
      <c r="J30" s="115" t="s">
        <v>36</v>
      </c>
      <c r="K30" s="33"/>
      <c r="L30" s="50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</row>
    <row r="31" spans="1:31" s="2" customFormat="1" ht="14.45" customHeight="1">
      <c r="A31" s="33"/>
      <c r="B31" s="38"/>
      <c r="C31" s="33"/>
      <c r="D31" s="116" t="s">
        <v>37</v>
      </c>
      <c r="E31" s="106" t="s">
        <v>38</v>
      </c>
      <c r="F31" s="117">
        <f>ROUND((SUM(BE121:BE185)),  2)</f>
        <v>0</v>
      </c>
      <c r="G31" s="33"/>
      <c r="H31" s="33"/>
      <c r="I31" s="118">
        <v>0.21</v>
      </c>
      <c r="J31" s="117">
        <f>ROUND(((SUM(BE121:BE185))*I31),  2)</f>
        <v>0</v>
      </c>
      <c r="K31" s="33"/>
      <c r="L31" s="50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</row>
    <row r="32" spans="1:31" s="2" customFormat="1" ht="14.45" customHeight="1">
      <c r="A32" s="33"/>
      <c r="B32" s="38"/>
      <c r="C32" s="33"/>
      <c r="D32" s="33"/>
      <c r="E32" s="106" t="s">
        <v>39</v>
      </c>
      <c r="F32" s="117">
        <f>ROUND((SUM(BF121:BF185)),  2)</f>
        <v>0</v>
      </c>
      <c r="G32" s="33"/>
      <c r="H32" s="33"/>
      <c r="I32" s="118">
        <v>0.15</v>
      </c>
      <c r="J32" s="117">
        <f>ROUND(((SUM(BF121:BF185))*I32),  2)</f>
        <v>0</v>
      </c>
      <c r="K32" s="33"/>
      <c r="L32" s="50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</row>
    <row r="33" spans="1:31" s="2" customFormat="1" ht="14.45" hidden="1" customHeight="1">
      <c r="A33" s="33"/>
      <c r="B33" s="38"/>
      <c r="C33" s="33"/>
      <c r="D33" s="33"/>
      <c r="E33" s="106" t="s">
        <v>40</v>
      </c>
      <c r="F33" s="117">
        <f>ROUND((SUM(BG121:BG185)),  2)</f>
        <v>0</v>
      </c>
      <c r="G33" s="33"/>
      <c r="H33" s="33"/>
      <c r="I33" s="118">
        <v>0.21</v>
      </c>
      <c r="J33" s="117">
        <f>0</f>
        <v>0</v>
      </c>
      <c r="K33" s="33"/>
      <c r="L33" s="50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</row>
    <row r="34" spans="1:31" s="2" customFormat="1" ht="14.45" hidden="1" customHeight="1">
      <c r="A34" s="33"/>
      <c r="B34" s="38"/>
      <c r="C34" s="33"/>
      <c r="D34" s="33"/>
      <c r="E34" s="106" t="s">
        <v>41</v>
      </c>
      <c r="F34" s="117">
        <f>ROUND((SUM(BH121:BH185)),  2)</f>
        <v>0</v>
      </c>
      <c r="G34" s="33"/>
      <c r="H34" s="33"/>
      <c r="I34" s="118">
        <v>0.15</v>
      </c>
      <c r="J34" s="117">
        <f>0</f>
        <v>0</v>
      </c>
      <c r="K34" s="33"/>
      <c r="L34" s="50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</row>
    <row r="35" spans="1:31" s="2" customFormat="1" ht="14.45" hidden="1" customHeight="1">
      <c r="A35" s="33"/>
      <c r="B35" s="38"/>
      <c r="C35" s="33"/>
      <c r="D35" s="33"/>
      <c r="E35" s="106" t="s">
        <v>42</v>
      </c>
      <c r="F35" s="117">
        <f>ROUND((SUM(BI121:BI185)),  2)</f>
        <v>0</v>
      </c>
      <c r="G35" s="33"/>
      <c r="H35" s="33"/>
      <c r="I35" s="118">
        <v>0</v>
      </c>
      <c r="J35" s="117">
        <f>0</f>
        <v>0</v>
      </c>
      <c r="K35" s="33"/>
      <c r="L35" s="50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</row>
    <row r="36" spans="1:31" s="2" customFormat="1" ht="6.95" customHeight="1">
      <c r="A36" s="33"/>
      <c r="B36" s="38"/>
      <c r="C36" s="33"/>
      <c r="D36" s="33"/>
      <c r="E36" s="33"/>
      <c r="F36" s="33"/>
      <c r="G36" s="33"/>
      <c r="H36" s="33"/>
      <c r="I36" s="33"/>
      <c r="J36" s="33"/>
      <c r="K36" s="33"/>
      <c r="L36" s="50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</row>
    <row r="37" spans="1:31" s="2" customFormat="1" ht="25.35" customHeight="1">
      <c r="A37" s="33"/>
      <c r="B37" s="38"/>
      <c r="C37" s="119"/>
      <c r="D37" s="120" t="s">
        <v>43</v>
      </c>
      <c r="E37" s="121"/>
      <c r="F37" s="121"/>
      <c r="G37" s="122" t="s">
        <v>44</v>
      </c>
      <c r="H37" s="123" t="s">
        <v>45</v>
      </c>
      <c r="I37" s="121"/>
      <c r="J37" s="124">
        <f>SUM(J28:J35)</f>
        <v>0</v>
      </c>
      <c r="K37" s="125"/>
      <c r="L37" s="50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</row>
    <row r="38" spans="1:31" s="2" customFormat="1" ht="14.45" customHeight="1">
      <c r="A38" s="33"/>
      <c r="B38" s="38"/>
      <c r="C38" s="33"/>
      <c r="D38" s="33"/>
      <c r="E38" s="33"/>
      <c r="F38" s="33"/>
      <c r="G38" s="33"/>
      <c r="H38" s="33"/>
      <c r="I38" s="33"/>
      <c r="J38" s="33"/>
      <c r="K38" s="33"/>
      <c r="L38" s="50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</row>
    <row r="39" spans="1:31" s="1" customFormat="1" ht="14.45" customHeight="1">
      <c r="B39" s="19"/>
      <c r="L39" s="19"/>
    </row>
    <row r="40" spans="1:31" s="1" customFormat="1" ht="14.45" customHeight="1">
      <c r="B40" s="19"/>
      <c r="L40" s="19"/>
    </row>
    <row r="41" spans="1:31" s="1" customFormat="1" ht="14.45" customHeight="1">
      <c r="B41" s="19"/>
      <c r="L41" s="19"/>
    </row>
    <row r="42" spans="1:31" s="1" customFormat="1" ht="14.45" customHeight="1">
      <c r="B42" s="19"/>
      <c r="L42" s="19"/>
    </row>
    <row r="43" spans="1:31" s="1" customFormat="1" ht="14.45" customHeight="1">
      <c r="B43" s="19"/>
      <c r="L43" s="19"/>
    </row>
    <row r="44" spans="1:31" s="1" customFormat="1" ht="14.45" customHeight="1">
      <c r="B44" s="19"/>
      <c r="L44" s="19"/>
    </row>
    <row r="45" spans="1:31" s="1" customFormat="1" ht="14.45" customHeight="1">
      <c r="B45" s="19"/>
      <c r="L45" s="19"/>
    </row>
    <row r="46" spans="1:31" s="1" customFormat="1" ht="14.45" customHeight="1">
      <c r="B46" s="19"/>
      <c r="L46" s="19"/>
    </row>
    <row r="47" spans="1:31" s="1" customFormat="1" ht="14.45" customHeight="1">
      <c r="B47" s="19"/>
      <c r="L47" s="19"/>
    </row>
    <row r="48" spans="1:31" s="1" customFormat="1" ht="14.45" customHeight="1">
      <c r="B48" s="19"/>
      <c r="L48" s="19"/>
    </row>
    <row r="49" spans="1:31" s="1" customFormat="1" ht="14.45" customHeight="1">
      <c r="B49" s="19"/>
      <c r="L49" s="19"/>
    </row>
    <row r="50" spans="1:31" s="2" customFormat="1" ht="14.45" customHeight="1">
      <c r="B50" s="50"/>
      <c r="D50" s="126" t="s">
        <v>46</v>
      </c>
      <c r="E50" s="127"/>
      <c r="F50" s="127"/>
      <c r="G50" s="126" t="s">
        <v>47</v>
      </c>
      <c r="H50" s="127"/>
      <c r="I50" s="127"/>
      <c r="J50" s="127"/>
      <c r="K50" s="127"/>
      <c r="L50" s="50"/>
    </row>
    <row r="51" spans="1:31" ht="11.25">
      <c r="B51" s="19"/>
      <c r="L51" s="19"/>
    </row>
    <row r="52" spans="1:31" ht="11.25">
      <c r="B52" s="19"/>
      <c r="L52" s="19"/>
    </row>
    <row r="53" spans="1:31" ht="11.25">
      <c r="B53" s="19"/>
      <c r="L53" s="19"/>
    </row>
    <row r="54" spans="1:31" ht="11.25">
      <c r="B54" s="19"/>
      <c r="L54" s="19"/>
    </row>
    <row r="55" spans="1:31" ht="11.25">
      <c r="B55" s="19"/>
      <c r="L55" s="19"/>
    </row>
    <row r="56" spans="1:31" ht="11.25">
      <c r="B56" s="19"/>
      <c r="L56" s="19"/>
    </row>
    <row r="57" spans="1:31" ht="11.25">
      <c r="B57" s="19"/>
      <c r="L57" s="19"/>
    </row>
    <row r="58" spans="1:31" ht="11.25">
      <c r="B58" s="19"/>
      <c r="L58" s="19"/>
    </row>
    <row r="59" spans="1:31" ht="11.25">
      <c r="B59" s="19"/>
      <c r="L59" s="19"/>
    </row>
    <row r="60" spans="1:31" ht="11.25">
      <c r="B60" s="19"/>
      <c r="L60" s="19"/>
    </row>
    <row r="61" spans="1:31" s="2" customFormat="1" ht="12.75">
      <c r="A61" s="33"/>
      <c r="B61" s="38"/>
      <c r="C61" s="33"/>
      <c r="D61" s="128" t="s">
        <v>48</v>
      </c>
      <c r="E61" s="129"/>
      <c r="F61" s="130" t="s">
        <v>49</v>
      </c>
      <c r="G61" s="128" t="s">
        <v>48</v>
      </c>
      <c r="H61" s="129"/>
      <c r="I61" s="129"/>
      <c r="J61" s="131" t="s">
        <v>49</v>
      </c>
      <c r="K61" s="129"/>
      <c r="L61" s="50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</row>
    <row r="62" spans="1:31" ht="11.25">
      <c r="B62" s="19"/>
      <c r="L62" s="19"/>
    </row>
    <row r="63" spans="1:31" ht="11.25">
      <c r="B63" s="19"/>
      <c r="L63" s="19"/>
    </row>
    <row r="64" spans="1:31" ht="11.25">
      <c r="B64" s="19"/>
      <c r="L64" s="19"/>
    </row>
    <row r="65" spans="1:31" s="2" customFormat="1" ht="12.75">
      <c r="A65" s="33"/>
      <c r="B65" s="38"/>
      <c r="C65" s="33"/>
      <c r="D65" s="126" t="s">
        <v>50</v>
      </c>
      <c r="E65" s="132"/>
      <c r="F65" s="132"/>
      <c r="G65" s="126" t="s">
        <v>51</v>
      </c>
      <c r="H65" s="132"/>
      <c r="I65" s="132"/>
      <c r="J65" s="132"/>
      <c r="K65" s="132"/>
      <c r="L65" s="50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</row>
    <row r="66" spans="1:31" ht="11.25">
      <c r="B66" s="19"/>
      <c r="L66" s="19"/>
    </row>
    <row r="67" spans="1:31" ht="11.25">
      <c r="B67" s="19"/>
      <c r="L67" s="19"/>
    </row>
    <row r="68" spans="1:31" ht="11.25">
      <c r="B68" s="19"/>
      <c r="L68" s="19"/>
    </row>
    <row r="69" spans="1:31" ht="11.25">
      <c r="B69" s="19"/>
      <c r="L69" s="19"/>
    </row>
    <row r="70" spans="1:31" ht="11.25">
      <c r="B70" s="19"/>
      <c r="L70" s="19"/>
    </row>
    <row r="71" spans="1:31" ht="11.25">
      <c r="B71" s="19"/>
      <c r="L71" s="19"/>
    </row>
    <row r="72" spans="1:31" ht="11.25">
      <c r="B72" s="19"/>
      <c r="L72" s="19"/>
    </row>
    <row r="73" spans="1:31" ht="11.25">
      <c r="B73" s="19"/>
      <c r="L73" s="19"/>
    </row>
    <row r="74" spans="1:31" ht="11.25">
      <c r="B74" s="19"/>
      <c r="L74" s="19"/>
    </row>
    <row r="75" spans="1:31" ht="11.25">
      <c r="B75" s="19"/>
      <c r="L75" s="19"/>
    </row>
    <row r="76" spans="1:31" s="2" customFormat="1" ht="12.75">
      <c r="A76" s="33"/>
      <c r="B76" s="38"/>
      <c r="C76" s="33"/>
      <c r="D76" s="128" t="s">
        <v>48</v>
      </c>
      <c r="E76" s="129"/>
      <c r="F76" s="130" t="s">
        <v>49</v>
      </c>
      <c r="G76" s="128" t="s">
        <v>48</v>
      </c>
      <c r="H76" s="129"/>
      <c r="I76" s="129"/>
      <c r="J76" s="131" t="s">
        <v>49</v>
      </c>
      <c r="K76" s="129"/>
      <c r="L76" s="50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</row>
    <row r="77" spans="1:31" s="2" customFormat="1" ht="14.45" customHeight="1">
      <c r="A77" s="33"/>
      <c r="B77" s="133"/>
      <c r="C77" s="134"/>
      <c r="D77" s="134"/>
      <c r="E77" s="134"/>
      <c r="F77" s="134"/>
      <c r="G77" s="134"/>
      <c r="H77" s="134"/>
      <c r="I77" s="134"/>
      <c r="J77" s="134"/>
      <c r="K77" s="134"/>
      <c r="L77" s="50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</row>
    <row r="81" spans="1:47" s="2" customFormat="1" ht="6.95" hidden="1" customHeight="1">
      <c r="A81" s="33"/>
      <c r="B81" s="135"/>
      <c r="C81" s="136"/>
      <c r="D81" s="136"/>
      <c r="E81" s="136"/>
      <c r="F81" s="136"/>
      <c r="G81" s="136"/>
      <c r="H81" s="136"/>
      <c r="I81" s="136"/>
      <c r="J81" s="136"/>
      <c r="K81" s="136"/>
      <c r="L81" s="50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</row>
    <row r="82" spans="1:47" s="2" customFormat="1" ht="24.95" hidden="1" customHeight="1">
      <c r="A82" s="33"/>
      <c r="B82" s="34"/>
      <c r="C82" s="22" t="s">
        <v>82</v>
      </c>
      <c r="D82" s="35"/>
      <c r="E82" s="35"/>
      <c r="F82" s="35"/>
      <c r="G82" s="35"/>
      <c r="H82" s="35"/>
      <c r="I82" s="35"/>
      <c r="J82" s="35"/>
      <c r="K82" s="35"/>
      <c r="L82" s="50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</row>
    <row r="83" spans="1:47" s="2" customFormat="1" ht="6.95" hidden="1" customHeight="1">
      <c r="A83" s="33"/>
      <c r="B83" s="34"/>
      <c r="C83" s="35"/>
      <c r="D83" s="35"/>
      <c r="E83" s="35"/>
      <c r="F83" s="35"/>
      <c r="G83" s="35"/>
      <c r="H83" s="35"/>
      <c r="I83" s="35"/>
      <c r="J83" s="35"/>
      <c r="K83" s="35"/>
      <c r="L83" s="50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</row>
    <row r="84" spans="1:47" s="2" customFormat="1" ht="12" hidden="1" customHeight="1">
      <c r="A84" s="33"/>
      <c r="B84" s="34"/>
      <c r="C84" s="28" t="s">
        <v>16</v>
      </c>
      <c r="D84" s="35"/>
      <c r="E84" s="35"/>
      <c r="F84" s="35"/>
      <c r="G84" s="35"/>
      <c r="H84" s="35"/>
      <c r="I84" s="35"/>
      <c r="J84" s="35"/>
      <c r="K84" s="35"/>
      <c r="L84" s="50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</row>
    <row r="85" spans="1:47" s="2" customFormat="1" ht="16.5" hidden="1" customHeight="1">
      <c r="A85" s="33"/>
      <c r="B85" s="34"/>
      <c r="C85" s="35"/>
      <c r="D85" s="35"/>
      <c r="E85" s="253" t="str">
        <f>E7</f>
        <v>Benešov - ul. Jiráskova  - chodník čp.  669</v>
      </c>
      <c r="F85" s="280"/>
      <c r="G85" s="280"/>
      <c r="H85" s="280"/>
      <c r="I85" s="35"/>
      <c r="J85" s="35"/>
      <c r="K85" s="35"/>
      <c r="L85" s="50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</row>
    <row r="86" spans="1:47" s="2" customFormat="1" ht="6.95" hidden="1" customHeight="1">
      <c r="A86" s="33"/>
      <c r="B86" s="34"/>
      <c r="C86" s="35"/>
      <c r="D86" s="35"/>
      <c r="E86" s="35"/>
      <c r="F86" s="35"/>
      <c r="G86" s="35"/>
      <c r="H86" s="35"/>
      <c r="I86" s="35"/>
      <c r="J86" s="35"/>
      <c r="K86" s="35"/>
      <c r="L86" s="50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</row>
    <row r="87" spans="1:47" s="2" customFormat="1" ht="12" hidden="1" customHeight="1">
      <c r="A87" s="33"/>
      <c r="B87" s="34"/>
      <c r="C87" s="28" t="s">
        <v>20</v>
      </c>
      <c r="D87" s="35"/>
      <c r="E87" s="35"/>
      <c r="F87" s="26" t="str">
        <f>F10</f>
        <v xml:space="preserve"> </v>
      </c>
      <c r="G87" s="35"/>
      <c r="H87" s="35"/>
      <c r="I87" s="28" t="s">
        <v>22</v>
      </c>
      <c r="J87" s="65" t="str">
        <f>IF(J10="","",J10)</f>
        <v>6. 3. 2023</v>
      </c>
      <c r="K87" s="35"/>
      <c r="L87" s="50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</row>
    <row r="88" spans="1:47" s="2" customFormat="1" ht="6.95" hidden="1" customHeight="1">
      <c r="A88" s="33"/>
      <c r="B88" s="34"/>
      <c r="C88" s="35"/>
      <c r="D88" s="35"/>
      <c r="E88" s="35"/>
      <c r="F88" s="35"/>
      <c r="G88" s="35"/>
      <c r="H88" s="35"/>
      <c r="I88" s="35"/>
      <c r="J88" s="35"/>
      <c r="K88" s="35"/>
      <c r="L88" s="50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</row>
    <row r="89" spans="1:47" s="2" customFormat="1" ht="15.2" hidden="1" customHeight="1">
      <c r="A89" s="33"/>
      <c r="B89" s="34"/>
      <c r="C89" s="28" t="s">
        <v>24</v>
      </c>
      <c r="D89" s="35"/>
      <c r="E89" s="35"/>
      <c r="F89" s="26" t="str">
        <f>E13</f>
        <v xml:space="preserve"> </v>
      </c>
      <c r="G89" s="35"/>
      <c r="H89" s="35"/>
      <c r="I89" s="28" t="s">
        <v>29</v>
      </c>
      <c r="J89" s="31" t="str">
        <f>E19</f>
        <v xml:space="preserve"> </v>
      </c>
      <c r="K89" s="35"/>
      <c r="L89" s="50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</row>
    <row r="90" spans="1:47" s="2" customFormat="1" ht="15.2" hidden="1" customHeight="1">
      <c r="A90" s="33"/>
      <c r="B90" s="34"/>
      <c r="C90" s="28" t="s">
        <v>27</v>
      </c>
      <c r="D90" s="35"/>
      <c r="E90" s="35"/>
      <c r="F90" s="26" t="str">
        <f>IF(E16="","",E16)</f>
        <v>Vyplň údaj</v>
      </c>
      <c r="G90" s="35"/>
      <c r="H90" s="35"/>
      <c r="I90" s="28" t="s">
        <v>31</v>
      </c>
      <c r="J90" s="31" t="str">
        <f>E22</f>
        <v xml:space="preserve"> </v>
      </c>
      <c r="K90" s="35"/>
      <c r="L90" s="50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</row>
    <row r="91" spans="1:47" s="2" customFormat="1" ht="10.35" hidden="1" customHeight="1">
      <c r="A91" s="33"/>
      <c r="B91" s="34"/>
      <c r="C91" s="35"/>
      <c r="D91" s="35"/>
      <c r="E91" s="35"/>
      <c r="F91" s="35"/>
      <c r="G91" s="35"/>
      <c r="H91" s="35"/>
      <c r="I91" s="35"/>
      <c r="J91" s="35"/>
      <c r="K91" s="35"/>
      <c r="L91" s="50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</row>
    <row r="92" spans="1:47" s="2" customFormat="1" ht="29.25" hidden="1" customHeight="1">
      <c r="A92" s="33"/>
      <c r="B92" s="34"/>
      <c r="C92" s="137" t="s">
        <v>83</v>
      </c>
      <c r="D92" s="138"/>
      <c r="E92" s="138"/>
      <c r="F92" s="138"/>
      <c r="G92" s="138"/>
      <c r="H92" s="138"/>
      <c r="I92" s="138"/>
      <c r="J92" s="139" t="s">
        <v>84</v>
      </c>
      <c r="K92" s="138"/>
      <c r="L92" s="50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</row>
    <row r="93" spans="1:47" s="2" customFormat="1" ht="10.35" hidden="1" customHeight="1">
      <c r="A93" s="33"/>
      <c r="B93" s="34"/>
      <c r="C93" s="35"/>
      <c r="D93" s="35"/>
      <c r="E93" s="35"/>
      <c r="F93" s="35"/>
      <c r="G93" s="35"/>
      <c r="H93" s="35"/>
      <c r="I93" s="35"/>
      <c r="J93" s="35"/>
      <c r="K93" s="35"/>
      <c r="L93" s="50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</row>
    <row r="94" spans="1:47" s="2" customFormat="1" ht="22.9" hidden="1" customHeight="1">
      <c r="A94" s="33"/>
      <c r="B94" s="34"/>
      <c r="C94" s="140" t="s">
        <v>85</v>
      </c>
      <c r="D94" s="35"/>
      <c r="E94" s="35"/>
      <c r="F94" s="35"/>
      <c r="G94" s="35"/>
      <c r="H94" s="35"/>
      <c r="I94" s="35"/>
      <c r="J94" s="83">
        <f>J121</f>
        <v>0</v>
      </c>
      <c r="K94" s="35"/>
      <c r="L94" s="50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U94" s="16" t="s">
        <v>86</v>
      </c>
    </row>
    <row r="95" spans="1:47" s="9" customFormat="1" ht="24.95" hidden="1" customHeight="1">
      <c r="B95" s="141"/>
      <c r="C95" s="142"/>
      <c r="D95" s="143" t="s">
        <v>87</v>
      </c>
      <c r="E95" s="144"/>
      <c r="F95" s="144"/>
      <c r="G95" s="144"/>
      <c r="H95" s="144"/>
      <c r="I95" s="144"/>
      <c r="J95" s="145">
        <f>J122</f>
        <v>0</v>
      </c>
      <c r="K95" s="142"/>
      <c r="L95" s="146"/>
    </row>
    <row r="96" spans="1:47" s="10" customFormat="1" ht="19.899999999999999" hidden="1" customHeight="1">
      <c r="B96" s="147"/>
      <c r="C96" s="148"/>
      <c r="D96" s="149" t="s">
        <v>88</v>
      </c>
      <c r="E96" s="150"/>
      <c r="F96" s="150"/>
      <c r="G96" s="150"/>
      <c r="H96" s="150"/>
      <c r="I96" s="150"/>
      <c r="J96" s="151">
        <f>J123</f>
        <v>0</v>
      </c>
      <c r="K96" s="148"/>
      <c r="L96" s="152"/>
    </row>
    <row r="97" spans="1:31" s="10" customFormat="1" ht="19.899999999999999" hidden="1" customHeight="1">
      <c r="B97" s="147"/>
      <c r="C97" s="148"/>
      <c r="D97" s="149" t="s">
        <v>89</v>
      </c>
      <c r="E97" s="150"/>
      <c r="F97" s="150"/>
      <c r="G97" s="150"/>
      <c r="H97" s="150"/>
      <c r="I97" s="150"/>
      <c r="J97" s="151">
        <f>J147</f>
        <v>0</v>
      </c>
      <c r="K97" s="148"/>
      <c r="L97" s="152"/>
    </row>
    <row r="98" spans="1:31" s="10" customFormat="1" ht="19.899999999999999" hidden="1" customHeight="1">
      <c r="B98" s="147"/>
      <c r="C98" s="148"/>
      <c r="D98" s="149" t="s">
        <v>90</v>
      </c>
      <c r="E98" s="150"/>
      <c r="F98" s="150"/>
      <c r="G98" s="150"/>
      <c r="H98" s="150"/>
      <c r="I98" s="150"/>
      <c r="J98" s="151">
        <f>J156</f>
        <v>0</v>
      </c>
      <c r="K98" s="148"/>
      <c r="L98" s="152"/>
    </row>
    <row r="99" spans="1:31" s="10" customFormat="1" ht="19.899999999999999" hidden="1" customHeight="1">
      <c r="B99" s="147"/>
      <c r="C99" s="148"/>
      <c r="D99" s="149" t="s">
        <v>91</v>
      </c>
      <c r="E99" s="150"/>
      <c r="F99" s="150"/>
      <c r="G99" s="150"/>
      <c r="H99" s="150"/>
      <c r="I99" s="150"/>
      <c r="J99" s="151">
        <f>J165</f>
        <v>0</v>
      </c>
      <c r="K99" s="148"/>
      <c r="L99" s="152"/>
    </row>
    <row r="100" spans="1:31" s="10" customFormat="1" ht="19.899999999999999" hidden="1" customHeight="1">
      <c r="B100" s="147"/>
      <c r="C100" s="148"/>
      <c r="D100" s="149" t="s">
        <v>92</v>
      </c>
      <c r="E100" s="150"/>
      <c r="F100" s="150"/>
      <c r="G100" s="150"/>
      <c r="H100" s="150"/>
      <c r="I100" s="150"/>
      <c r="J100" s="151">
        <f>J175</f>
        <v>0</v>
      </c>
      <c r="K100" s="148"/>
      <c r="L100" s="152"/>
    </row>
    <row r="101" spans="1:31" s="9" customFormat="1" ht="24.95" hidden="1" customHeight="1">
      <c r="B101" s="141"/>
      <c r="C101" s="142"/>
      <c r="D101" s="143" t="s">
        <v>93</v>
      </c>
      <c r="E101" s="144"/>
      <c r="F101" s="144"/>
      <c r="G101" s="144"/>
      <c r="H101" s="144"/>
      <c r="I101" s="144"/>
      <c r="J101" s="145">
        <f>J177</f>
        <v>0</v>
      </c>
      <c r="K101" s="142"/>
      <c r="L101" s="146"/>
    </row>
    <row r="102" spans="1:31" s="10" customFormat="1" ht="19.899999999999999" hidden="1" customHeight="1">
      <c r="B102" s="147"/>
      <c r="C102" s="148"/>
      <c r="D102" s="149" t="s">
        <v>94</v>
      </c>
      <c r="E102" s="150"/>
      <c r="F102" s="150"/>
      <c r="G102" s="150"/>
      <c r="H102" s="150"/>
      <c r="I102" s="150"/>
      <c r="J102" s="151">
        <f>J178</f>
        <v>0</v>
      </c>
      <c r="K102" s="148"/>
      <c r="L102" s="152"/>
    </row>
    <row r="103" spans="1:31" s="9" customFormat="1" ht="24.95" hidden="1" customHeight="1">
      <c r="B103" s="141"/>
      <c r="C103" s="142"/>
      <c r="D103" s="143" t="s">
        <v>95</v>
      </c>
      <c r="E103" s="144"/>
      <c r="F103" s="144"/>
      <c r="G103" s="144"/>
      <c r="H103" s="144"/>
      <c r="I103" s="144"/>
      <c r="J103" s="145">
        <f>J182</f>
        <v>0</v>
      </c>
      <c r="K103" s="142"/>
      <c r="L103" s="146"/>
    </row>
    <row r="104" spans="1:31" s="2" customFormat="1" ht="21.75" hidden="1" customHeight="1">
      <c r="A104" s="33"/>
      <c r="B104" s="34"/>
      <c r="C104" s="35"/>
      <c r="D104" s="35"/>
      <c r="E104" s="35"/>
      <c r="F104" s="35"/>
      <c r="G104" s="35"/>
      <c r="H104" s="35"/>
      <c r="I104" s="35"/>
      <c r="J104" s="35"/>
      <c r="K104" s="35"/>
      <c r="L104" s="50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</row>
    <row r="105" spans="1:31" s="2" customFormat="1" ht="6.95" hidden="1" customHeight="1">
      <c r="A105" s="33"/>
      <c r="B105" s="53"/>
      <c r="C105" s="54"/>
      <c r="D105" s="54"/>
      <c r="E105" s="54"/>
      <c r="F105" s="54"/>
      <c r="G105" s="54"/>
      <c r="H105" s="54"/>
      <c r="I105" s="54"/>
      <c r="J105" s="54"/>
      <c r="K105" s="54"/>
      <c r="L105" s="50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</row>
    <row r="106" spans="1:31" ht="11.25" hidden="1"/>
    <row r="107" spans="1:31" ht="11.25" hidden="1"/>
    <row r="108" spans="1:31" ht="11.25" hidden="1"/>
    <row r="109" spans="1:31" s="2" customFormat="1" ht="6.95" customHeight="1">
      <c r="A109" s="33"/>
      <c r="B109" s="55"/>
      <c r="C109" s="56"/>
      <c r="D109" s="56"/>
      <c r="E109" s="56"/>
      <c r="F109" s="56"/>
      <c r="G109" s="56"/>
      <c r="H109" s="56"/>
      <c r="I109" s="56"/>
      <c r="J109" s="56"/>
      <c r="K109" s="56"/>
      <c r="L109" s="50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</row>
    <row r="110" spans="1:31" s="2" customFormat="1" ht="24.95" customHeight="1">
      <c r="A110" s="33"/>
      <c r="B110" s="34"/>
      <c r="C110" s="22" t="s">
        <v>96</v>
      </c>
      <c r="D110" s="35"/>
      <c r="E110" s="35"/>
      <c r="F110" s="35"/>
      <c r="G110" s="35"/>
      <c r="H110" s="35"/>
      <c r="I110" s="35"/>
      <c r="J110" s="35"/>
      <c r="K110" s="35"/>
      <c r="L110" s="50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</row>
    <row r="111" spans="1:31" s="2" customFormat="1" ht="6.95" customHeight="1">
      <c r="A111" s="33"/>
      <c r="B111" s="34"/>
      <c r="C111" s="35"/>
      <c r="D111" s="35"/>
      <c r="E111" s="35"/>
      <c r="F111" s="35"/>
      <c r="G111" s="35"/>
      <c r="H111" s="35"/>
      <c r="I111" s="35"/>
      <c r="J111" s="35"/>
      <c r="K111" s="35"/>
      <c r="L111" s="50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</row>
    <row r="112" spans="1:31" s="2" customFormat="1" ht="12" customHeight="1">
      <c r="A112" s="33"/>
      <c r="B112" s="34"/>
      <c r="C112" s="28" t="s">
        <v>16</v>
      </c>
      <c r="D112" s="35"/>
      <c r="E112" s="35"/>
      <c r="F112" s="35"/>
      <c r="G112" s="35"/>
      <c r="H112" s="35"/>
      <c r="I112" s="35"/>
      <c r="J112" s="35"/>
      <c r="K112" s="35"/>
      <c r="L112" s="50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</row>
    <row r="113" spans="1:65" s="2" customFormat="1" ht="16.5" customHeight="1">
      <c r="A113" s="33"/>
      <c r="B113" s="34"/>
      <c r="C113" s="35"/>
      <c r="D113" s="35"/>
      <c r="E113" s="253" t="str">
        <f>E7</f>
        <v>Benešov - ul. Jiráskova  - chodník čp.  669</v>
      </c>
      <c r="F113" s="280"/>
      <c r="G113" s="280"/>
      <c r="H113" s="280"/>
      <c r="I113" s="35"/>
      <c r="J113" s="35"/>
      <c r="K113" s="35"/>
      <c r="L113" s="50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</row>
    <row r="114" spans="1:65" s="2" customFormat="1" ht="6.95" customHeight="1">
      <c r="A114" s="33"/>
      <c r="B114" s="34"/>
      <c r="C114" s="35"/>
      <c r="D114" s="35"/>
      <c r="E114" s="35"/>
      <c r="F114" s="35"/>
      <c r="G114" s="35"/>
      <c r="H114" s="35"/>
      <c r="I114" s="35"/>
      <c r="J114" s="35"/>
      <c r="K114" s="35"/>
      <c r="L114" s="50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</row>
    <row r="115" spans="1:65" s="2" customFormat="1" ht="12" customHeight="1">
      <c r="A115" s="33"/>
      <c r="B115" s="34"/>
      <c r="C115" s="28" t="s">
        <v>20</v>
      </c>
      <c r="D115" s="35"/>
      <c r="E115" s="35"/>
      <c r="F115" s="26" t="str">
        <f>F10</f>
        <v xml:space="preserve"> </v>
      </c>
      <c r="G115" s="35"/>
      <c r="H115" s="35"/>
      <c r="I115" s="28" t="s">
        <v>22</v>
      </c>
      <c r="J115" s="65" t="str">
        <f>IF(J10="","",J10)</f>
        <v>6. 3. 2023</v>
      </c>
      <c r="K115" s="35"/>
      <c r="L115" s="50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</row>
    <row r="116" spans="1:65" s="2" customFormat="1" ht="6.95" customHeight="1">
      <c r="A116" s="33"/>
      <c r="B116" s="34"/>
      <c r="C116" s="35"/>
      <c r="D116" s="35"/>
      <c r="E116" s="35"/>
      <c r="F116" s="35"/>
      <c r="G116" s="35"/>
      <c r="H116" s="35"/>
      <c r="I116" s="35"/>
      <c r="J116" s="35"/>
      <c r="K116" s="35"/>
      <c r="L116" s="50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</row>
    <row r="117" spans="1:65" s="2" customFormat="1" ht="15.2" customHeight="1">
      <c r="A117" s="33"/>
      <c r="B117" s="34"/>
      <c r="C117" s="28" t="s">
        <v>24</v>
      </c>
      <c r="D117" s="35"/>
      <c r="E117" s="35"/>
      <c r="F117" s="26" t="str">
        <f>E13</f>
        <v xml:space="preserve"> </v>
      </c>
      <c r="G117" s="35"/>
      <c r="H117" s="35"/>
      <c r="I117" s="28" t="s">
        <v>29</v>
      </c>
      <c r="J117" s="31" t="str">
        <f>E19</f>
        <v xml:space="preserve"> </v>
      </c>
      <c r="K117" s="35"/>
      <c r="L117" s="50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</row>
    <row r="118" spans="1:65" s="2" customFormat="1" ht="15.2" customHeight="1">
      <c r="A118" s="33"/>
      <c r="B118" s="34"/>
      <c r="C118" s="28" t="s">
        <v>27</v>
      </c>
      <c r="D118" s="35"/>
      <c r="E118" s="35"/>
      <c r="F118" s="26" t="str">
        <f>IF(E16="","",E16)</f>
        <v>Vyplň údaj</v>
      </c>
      <c r="G118" s="35"/>
      <c r="H118" s="35"/>
      <c r="I118" s="28" t="s">
        <v>31</v>
      </c>
      <c r="J118" s="31" t="str">
        <f>E22</f>
        <v xml:space="preserve"> </v>
      </c>
      <c r="K118" s="35"/>
      <c r="L118" s="50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</row>
    <row r="119" spans="1:65" s="2" customFormat="1" ht="10.35" customHeight="1">
      <c r="A119" s="33"/>
      <c r="B119" s="34"/>
      <c r="C119" s="35"/>
      <c r="D119" s="35"/>
      <c r="E119" s="35"/>
      <c r="F119" s="35"/>
      <c r="G119" s="35"/>
      <c r="H119" s="35"/>
      <c r="I119" s="35"/>
      <c r="J119" s="35"/>
      <c r="K119" s="35"/>
      <c r="L119" s="50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</row>
    <row r="120" spans="1:65" s="11" customFormat="1" ht="29.25" customHeight="1">
      <c r="A120" s="153"/>
      <c r="B120" s="154"/>
      <c r="C120" s="155" t="s">
        <v>97</v>
      </c>
      <c r="D120" s="156" t="s">
        <v>58</v>
      </c>
      <c r="E120" s="156" t="s">
        <v>54</v>
      </c>
      <c r="F120" s="156" t="s">
        <v>55</v>
      </c>
      <c r="G120" s="156" t="s">
        <v>98</v>
      </c>
      <c r="H120" s="156" t="s">
        <v>99</v>
      </c>
      <c r="I120" s="156" t="s">
        <v>100</v>
      </c>
      <c r="J120" s="157" t="s">
        <v>84</v>
      </c>
      <c r="K120" s="158" t="s">
        <v>101</v>
      </c>
      <c r="L120" s="159"/>
      <c r="M120" s="74" t="s">
        <v>1</v>
      </c>
      <c r="N120" s="75" t="s">
        <v>37</v>
      </c>
      <c r="O120" s="75" t="s">
        <v>102</v>
      </c>
      <c r="P120" s="75" t="s">
        <v>103</v>
      </c>
      <c r="Q120" s="75" t="s">
        <v>104</v>
      </c>
      <c r="R120" s="75" t="s">
        <v>105</v>
      </c>
      <c r="S120" s="75" t="s">
        <v>106</v>
      </c>
      <c r="T120" s="76" t="s">
        <v>107</v>
      </c>
      <c r="U120" s="153"/>
      <c r="V120" s="153"/>
      <c r="W120" s="153"/>
      <c r="X120" s="153"/>
      <c r="Y120" s="153"/>
      <c r="Z120" s="153"/>
      <c r="AA120" s="153"/>
      <c r="AB120" s="153"/>
      <c r="AC120" s="153"/>
      <c r="AD120" s="153"/>
      <c r="AE120" s="153"/>
    </row>
    <row r="121" spans="1:65" s="2" customFormat="1" ht="22.9" customHeight="1">
      <c r="A121" s="33"/>
      <c r="B121" s="34"/>
      <c r="C121" s="81" t="s">
        <v>108</v>
      </c>
      <c r="D121" s="35"/>
      <c r="E121" s="35"/>
      <c r="F121" s="35"/>
      <c r="G121" s="35"/>
      <c r="H121" s="35"/>
      <c r="I121" s="35"/>
      <c r="J121" s="160">
        <f>BK121</f>
        <v>0</v>
      </c>
      <c r="K121" s="35"/>
      <c r="L121" s="38"/>
      <c r="M121" s="77"/>
      <c r="N121" s="161"/>
      <c r="O121" s="78"/>
      <c r="P121" s="162">
        <f>P122+P177+P182</f>
        <v>0</v>
      </c>
      <c r="Q121" s="78"/>
      <c r="R121" s="162">
        <f>R122+R177+R182</f>
        <v>54.480331200000002</v>
      </c>
      <c r="S121" s="78"/>
      <c r="T121" s="163">
        <f>T122+T177+T182</f>
        <v>98.757059999999996</v>
      </c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T121" s="16" t="s">
        <v>72</v>
      </c>
      <c r="AU121" s="16" t="s">
        <v>86</v>
      </c>
      <c r="BK121" s="164">
        <f>BK122+BK177+BK182</f>
        <v>0</v>
      </c>
    </row>
    <row r="122" spans="1:65" s="12" customFormat="1" ht="25.9" customHeight="1">
      <c r="B122" s="165"/>
      <c r="C122" s="166"/>
      <c r="D122" s="167" t="s">
        <v>72</v>
      </c>
      <c r="E122" s="168" t="s">
        <v>109</v>
      </c>
      <c r="F122" s="168" t="s">
        <v>110</v>
      </c>
      <c r="G122" s="166"/>
      <c r="H122" s="166"/>
      <c r="I122" s="169"/>
      <c r="J122" s="170">
        <f>BK122</f>
        <v>0</v>
      </c>
      <c r="K122" s="166"/>
      <c r="L122" s="171"/>
      <c r="M122" s="172"/>
      <c r="N122" s="173"/>
      <c r="O122" s="173"/>
      <c r="P122" s="174">
        <f>P123+P147+P156+P165+P175</f>
        <v>0</v>
      </c>
      <c r="Q122" s="173"/>
      <c r="R122" s="174">
        <f>R123+R147+R156+R165+R175</f>
        <v>54.475831200000002</v>
      </c>
      <c r="S122" s="173"/>
      <c r="T122" s="175">
        <f>T123+T147+T156+T165+T175</f>
        <v>98.651399999999995</v>
      </c>
      <c r="AR122" s="176" t="s">
        <v>78</v>
      </c>
      <c r="AT122" s="177" t="s">
        <v>72</v>
      </c>
      <c r="AU122" s="177" t="s">
        <v>73</v>
      </c>
      <c r="AY122" s="176" t="s">
        <v>111</v>
      </c>
      <c r="BK122" s="178">
        <f>BK123+BK147+BK156+BK165+BK175</f>
        <v>0</v>
      </c>
    </row>
    <row r="123" spans="1:65" s="12" customFormat="1" ht="22.9" customHeight="1">
      <c r="B123" s="165"/>
      <c r="C123" s="166"/>
      <c r="D123" s="167" t="s">
        <v>72</v>
      </c>
      <c r="E123" s="179" t="s">
        <v>78</v>
      </c>
      <c r="F123" s="179" t="s">
        <v>112</v>
      </c>
      <c r="G123" s="166"/>
      <c r="H123" s="166"/>
      <c r="I123" s="169"/>
      <c r="J123" s="180">
        <f>BK123</f>
        <v>0</v>
      </c>
      <c r="K123" s="166"/>
      <c r="L123" s="171"/>
      <c r="M123" s="172"/>
      <c r="N123" s="173"/>
      <c r="O123" s="173"/>
      <c r="P123" s="174">
        <f>SUM(P124:P146)</f>
        <v>0</v>
      </c>
      <c r="Q123" s="173"/>
      <c r="R123" s="174">
        <f>SUM(R124:R146)</f>
        <v>0</v>
      </c>
      <c r="S123" s="173"/>
      <c r="T123" s="175">
        <f>SUM(T124:T146)</f>
        <v>98.651399999999995</v>
      </c>
      <c r="AR123" s="176" t="s">
        <v>78</v>
      </c>
      <c r="AT123" s="177" t="s">
        <v>72</v>
      </c>
      <c r="AU123" s="177" t="s">
        <v>78</v>
      </c>
      <c r="AY123" s="176" t="s">
        <v>111</v>
      </c>
      <c r="BK123" s="178">
        <f>SUM(BK124:BK146)</f>
        <v>0</v>
      </c>
    </row>
    <row r="124" spans="1:65" s="2" customFormat="1" ht="24.2" customHeight="1">
      <c r="A124" s="33"/>
      <c r="B124" s="34"/>
      <c r="C124" s="181" t="s">
        <v>80</v>
      </c>
      <c r="D124" s="181" t="s">
        <v>113</v>
      </c>
      <c r="E124" s="182" t="s">
        <v>114</v>
      </c>
      <c r="F124" s="183" t="s">
        <v>115</v>
      </c>
      <c r="G124" s="184" t="s">
        <v>116</v>
      </c>
      <c r="H124" s="185">
        <v>1.8</v>
      </c>
      <c r="I124" s="186"/>
      <c r="J124" s="187">
        <f>ROUND(I124*H124,2)</f>
        <v>0</v>
      </c>
      <c r="K124" s="188"/>
      <c r="L124" s="38"/>
      <c r="M124" s="189" t="s">
        <v>1</v>
      </c>
      <c r="N124" s="190" t="s">
        <v>38</v>
      </c>
      <c r="O124" s="70"/>
      <c r="P124" s="191">
        <f>O124*H124</f>
        <v>0</v>
      </c>
      <c r="Q124" s="191">
        <v>0</v>
      </c>
      <c r="R124" s="191">
        <f>Q124*H124</f>
        <v>0</v>
      </c>
      <c r="S124" s="191">
        <v>0.32500000000000001</v>
      </c>
      <c r="T124" s="192">
        <f>S124*H124</f>
        <v>0.58500000000000008</v>
      </c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R124" s="193" t="s">
        <v>117</v>
      </c>
      <c r="AT124" s="193" t="s">
        <v>113</v>
      </c>
      <c r="AU124" s="193" t="s">
        <v>80</v>
      </c>
      <c r="AY124" s="16" t="s">
        <v>111</v>
      </c>
      <c r="BE124" s="194">
        <f>IF(N124="základní",J124,0)</f>
        <v>0</v>
      </c>
      <c r="BF124" s="194">
        <f>IF(N124="snížená",J124,0)</f>
        <v>0</v>
      </c>
      <c r="BG124" s="194">
        <f>IF(N124="zákl. přenesená",J124,0)</f>
        <v>0</v>
      </c>
      <c r="BH124" s="194">
        <f>IF(N124="sníž. přenesená",J124,0)</f>
        <v>0</v>
      </c>
      <c r="BI124" s="194">
        <f>IF(N124="nulová",J124,0)</f>
        <v>0</v>
      </c>
      <c r="BJ124" s="16" t="s">
        <v>78</v>
      </c>
      <c r="BK124" s="194">
        <f>ROUND(I124*H124,2)</f>
        <v>0</v>
      </c>
      <c r="BL124" s="16" t="s">
        <v>117</v>
      </c>
      <c r="BM124" s="193" t="s">
        <v>118</v>
      </c>
    </row>
    <row r="125" spans="1:65" s="13" customFormat="1" ht="11.25">
      <c r="B125" s="195"/>
      <c r="C125" s="196"/>
      <c r="D125" s="197" t="s">
        <v>119</v>
      </c>
      <c r="E125" s="198" t="s">
        <v>1</v>
      </c>
      <c r="F125" s="199" t="s">
        <v>120</v>
      </c>
      <c r="G125" s="196"/>
      <c r="H125" s="200">
        <v>1.8</v>
      </c>
      <c r="I125" s="201"/>
      <c r="J125" s="196"/>
      <c r="K125" s="196"/>
      <c r="L125" s="202"/>
      <c r="M125" s="203"/>
      <c r="N125" s="204"/>
      <c r="O125" s="204"/>
      <c r="P125" s="204"/>
      <c r="Q125" s="204"/>
      <c r="R125" s="204"/>
      <c r="S125" s="204"/>
      <c r="T125" s="205"/>
      <c r="AT125" s="206" t="s">
        <v>119</v>
      </c>
      <c r="AU125" s="206" t="s">
        <v>80</v>
      </c>
      <c r="AV125" s="13" t="s">
        <v>80</v>
      </c>
      <c r="AW125" s="13" t="s">
        <v>30</v>
      </c>
      <c r="AX125" s="13" t="s">
        <v>78</v>
      </c>
      <c r="AY125" s="206" t="s">
        <v>111</v>
      </c>
    </row>
    <row r="126" spans="1:65" s="2" customFormat="1" ht="16.5" customHeight="1">
      <c r="A126" s="33"/>
      <c r="B126" s="34"/>
      <c r="C126" s="181" t="s">
        <v>121</v>
      </c>
      <c r="D126" s="181" t="s">
        <v>113</v>
      </c>
      <c r="E126" s="182" t="s">
        <v>122</v>
      </c>
      <c r="F126" s="183" t="s">
        <v>123</v>
      </c>
      <c r="G126" s="184" t="s">
        <v>116</v>
      </c>
      <c r="H126" s="185">
        <v>37.85</v>
      </c>
      <c r="I126" s="186"/>
      <c r="J126" s="187">
        <f>ROUND(I126*H126,2)</f>
        <v>0</v>
      </c>
      <c r="K126" s="188"/>
      <c r="L126" s="38"/>
      <c r="M126" s="189" t="s">
        <v>1</v>
      </c>
      <c r="N126" s="190" t="s">
        <v>38</v>
      </c>
      <c r="O126" s="70"/>
      <c r="P126" s="191">
        <f>O126*H126</f>
        <v>0</v>
      </c>
      <c r="Q126" s="191">
        <v>0</v>
      </c>
      <c r="R126" s="191">
        <f>Q126*H126</f>
        <v>0</v>
      </c>
      <c r="S126" s="191">
        <v>0.22</v>
      </c>
      <c r="T126" s="192">
        <f>S126*H126</f>
        <v>8.327</v>
      </c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R126" s="193" t="s">
        <v>117</v>
      </c>
      <c r="AT126" s="193" t="s">
        <v>113</v>
      </c>
      <c r="AU126" s="193" t="s">
        <v>80</v>
      </c>
      <c r="AY126" s="16" t="s">
        <v>111</v>
      </c>
      <c r="BE126" s="194">
        <f>IF(N126="základní",J126,0)</f>
        <v>0</v>
      </c>
      <c r="BF126" s="194">
        <f>IF(N126="snížená",J126,0)</f>
        <v>0</v>
      </c>
      <c r="BG126" s="194">
        <f>IF(N126="zákl. přenesená",J126,0)</f>
        <v>0</v>
      </c>
      <c r="BH126" s="194">
        <f>IF(N126="sníž. přenesená",J126,0)</f>
        <v>0</v>
      </c>
      <c r="BI126" s="194">
        <f>IF(N126="nulová",J126,0)</f>
        <v>0</v>
      </c>
      <c r="BJ126" s="16" t="s">
        <v>78</v>
      </c>
      <c r="BK126" s="194">
        <f>ROUND(I126*H126,2)</f>
        <v>0</v>
      </c>
      <c r="BL126" s="16" t="s">
        <v>117</v>
      </c>
      <c r="BM126" s="193" t="s">
        <v>124</v>
      </c>
    </row>
    <row r="127" spans="1:65" s="13" customFormat="1" ht="11.25">
      <c r="B127" s="195"/>
      <c r="C127" s="196"/>
      <c r="D127" s="197" t="s">
        <v>119</v>
      </c>
      <c r="E127" s="198" t="s">
        <v>1</v>
      </c>
      <c r="F127" s="199" t="s">
        <v>125</v>
      </c>
      <c r="G127" s="196"/>
      <c r="H127" s="200">
        <v>6</v>
      </c>
      <c r="I127" s="201"/>
      <c r="J127" s="196"/>
      <c r="K127" s="196"/>
      <c r="L127" s="202"/>
      <c r="M127" s="203"/>
      <c r="N127" s="204"/>
      <c r="O127" s="204"/>
      <c r="P127" s="204"/>
      <c r="Q127" s="204"/>
      <c r="R127" s="204"/>
      <c r="S127" s="204"/>
      <c r="T127" s="205"/>
      <c r="AT127" s="206" t="s">
        <v>119</v>
      </c>
      <c r="AU127" s="206" t="s">
        <v>80</v>
      </c>
      <c r="AV127" s="13" t="s">
        <v>80</v>
      </c>
      <c r="AW127" s="13" t="s">
        <v>30</v>
      </c>
      <c r="AX127" s="13" t="s">
        <v>73</v>
      </c>
      <c r="AY127" s="206" t="s">
        <v>111</v>
      </c>
    </row>
    <row r="128" spans="1:65" s="13" customFormat="1" ht="11.25">
      <c r="B128" s="195"/>
      <c r="C128" s="196"/>
      <c r="D128" s="197" t="s">
        <v>119</v>
      </c>
      <c r="E128" s="198" t="s">
        <v>1</v>
      </c>
      <c r="F128" s="199" t="s">
        <v>126</v>
      </c>
      <c r="G128" s="196"/>
      <c r="H128" s="200">
        <v>31.85</v>
      </c>
      <c r="I128" s="201"/>
      <c r="J128" s="196"/>
      <c r="K128" s="196"/>
      <c r="L128" s="202"/>
      <c r="M128" s="203"/>
      <c r="N128" s="204"/>
      <c r="O128" s="204"/>
      <c r="P128" s="204"/>
      <c r="Q128" s="204"/>
      <c r="R128" s="204"/>
      <c r="S128" s="204"/>
      <c r="T128" s="205"/>
      <c r="AT128" s="206" t="s">
        <v>119</v>
      </c>
      <c r="AU128" s="206" t="s">
        <v>80</v>
      </c>
      <c r="AV128" s="13" t="s">
        <v>80</v>
      </c>
      <c r="AW128" s="13" t="s">
        <v>30</v>
      </c>
      <c r="AX128" s="13" t="s">
        <v>73</v>
      </c>
      <c r="AY128" s="206" t="s">
        <v>111</v>
      </c>
    </row>
    <row r="129" spans="1:65" s="14" customFormat="1" ht="11.25">
      <c r="B129" s="207"/>
      <c r="C129" s="208"/>
      <c r="D129" s="197" t="s">
        <v>119</v>
      </c>
      <c r="E129" s="209" t="s">
        <v>1</v>
      </c>
      <c r="F129" s="210" t="s">
        <v>127</v>
      </c>
      <c r="G129" s="208"/>
      <c r="H129" s="211">
        <v>37.85</v>
      </c>
      <c r="I129" s="212"/>
      <c r="J129" s="208"/>
      <c r="K129" s="208"/>
      <c r="L129" s="213"/>
      <c r="M129" s="214"/>
      <c r="N129" s="215"/>
      <c r="O129" s="215"/>
      <c r="P129" s="215"/>
      <c r="Q129" s="215"/>
      <c r="R129" s="215"/>
      <c r="S129" s="215"/>
      <c r="T129" s="216"/>
      <c r="AT129" s="217" t="s">
        <v>119</v>
      </c>
      <c r="AU129" s="217" t="s">
        <v>80</v>
      </c>
      <c r="AV129" s="14" t="s">
        <v>117</v>
      </c>
      <c r="AW129" s="14" t="s">
        <v>30</v>
      </c>
      <c r="AX129" s="14" t="s">
        <v>78</v>
      </c>
      <c r="AY129" s="217" t="s">
        <v>111</v>
      </c>
    </row>
    <row r="130" spans="1:65" s="2" customFormat="1" ht="33" customHeight="1">
      <c r="A130" s="33"/>
      <c r="B130" s="34"/>
      <c r="C130" s="181" t="s">
        <v>78</v>
      </c>
      <c r="D130" s="181" t="s">
        <v>113</v>
      </c>
      <c r="E130" s="182" t="s">
        <v>128</v>
      </c>
      <c r="F130" s="183" t="s">
        <v>129</v>
      </c>
      <c r="G130" s="184" t="s">
        <v>116</v>
      </c>
      <c r="H130" s="185">
        <v>119</v>
      </c>
      <c r="I130" s="186"/>
      <c r="J130" s="187">
        <f>ROUND(I130*H130,2)</f>
        <v>0</v>
      </c>
      <c r="K130" s="188"/>
      <c r="L130" s="38"/>
      <c r="M130" s="189" t="s">
        <v>1</v>
      </c>
      <c r="N130" s="190" t="s">
        <v>38</v>
      </c>
      <c r="O130" s="70"/>
      <c r="P130" s="191">
        <f>O130*H130</f>
        <v>0</v>
      </c>
      <c r="Q130" s="191">
        <v>0</v>
      </c>
      <c r="R130" s="191">
        <f>Q130*H130</f>
        <v>0</v>
      </c>
      <c r="S130" s="191">
        <v>0.44</v>
      </c>
      <c r="T130" s="192">
        <f>S130*H130</f>
        <v>52.36</v>
      </c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R130" s="193" t="s">
        <v>117</v>
      </c>
      <c r="AT130" s="193" t="s">
        <v>113</v>
      </c>
      <c r="AU130" s="193" t="s">
        <v>80</v>
      </c>
      <c r="AY130" s="16" t="s">
        <v>111</v>
      </c>
      <c r="BE130" s="194">
        <f>IF(N130="základní",J130,0)</f>
        <v>0</v>
      </c>
      <c r="BF130" s="194">
        <f>IF(N130="snížená",J130,0)</f>
        <v>0</v>
      </c>
      <c r="BG130" s="194">
        <f>IF(N130="zákl. přenesená",J130,0)</f>
        <v>0</v>
      </c>
      <c r="BH130" s="194">
        <f>IF(N130="sníž. přenesená",J130,0)</f>
        <v>0</v>
      </c>
      <c r="BI130" s="194">
        <f>IF(N130="nulová",J130,0)</f>
        <v>0</v>
      </c>
      <c r="BJ130" s="16" t="s">
        <v>78</v>
      </c>
      <c r="BK130" s="194">
        <f>ROUND(I130*H130,2)</f>
        <v>0</v>
      </c>
      <c r="BL130" s="16" t="s">
        <v>117</v>
      </c>
      <c r="BM130" s="193" t="s">
        <v>130</v>
      </c>
    </row>
    <row r="131" spans="1:65" s="2" customFormat="1" ht="24.2" customHeight="1">
      <c r="A131" s="33"/>
      <c r="B131" s="34"/>
      <c r="C131" s="181" t="s">
        <v>117</v>
      </c>
      <c r="D131" s="181" t="s">
        <v>113</v>
      </c>
      <c r="E131" s="182" t="s">
        <v>131</v>
      </c>
      <c r="F131" s="183" t="s">
        <v>132</v>
      </c>
      <c r="G131" s="184" t="s">
        <v>116</v>
      </c>
      <c r="H131" s="185">
        <v>87.15</v>
      </c>
      <c r="I131" s="186"/>
      <c r="J131" s="187">
        <f>ROUND(I131*H131,2)</f>
        <v>0</v>
      </c>
      <c r="K131" s="188"/>
      <c r="L131" s="38"/>
      <c r="M131" s="189" t="s">
        <v>1</v>
      </c>
      <c r="N131" s="190" t="s">
        <v>38</v>
      </c>
      <c r="O131" s="70"/>
      <c r="P131" s="191">
        <f>O131*H131</f>
        <v>0</v>
      </c>
      <c r="Q131" s="191">
        <v>0</v>
      </c>
      <c r="R131" s="191">
        <f>Q131*H131</f>
        <v>0</v>
      </c>
      <c r="S131" s="191">
        <v>0.316</v>
      </c>
      <c r="T131" s="192">
        <f>S131*H131</f>
        <v>27.539400000000001</v>
      </c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R131" s="193" t="s">
        <v>117</v>
      </c>
      <c r="AT131" s="193" t="s">
        <v>113</v>
      </c>
      <c r="AU131" s="193" t="s">
        <v>80</v>
      </c>
      <c r="AY131" s="16" t="s">
        <v>111</v>
      </c>
      <c r="BE131" s="194">
        <f>IF(N131="základní",J131,0)</f>
        <v>0</v>
      </c>
      <c r="BF131" s="194">
        <f>IF(N131="snížená",J131,0)</f>
        <v>0</v>
      </c>
      <c r="BG131" s="194">
        <f>IF(N131="zákl. přenesená",J131,0)</f>
        <v>0</v>
      </c>
      <c r="BH131" s="194">
        <f>IF(N131="sníž. přenesená",J131,0)</f>
        <v>0</v>
      </c>
      <c r="BI131" s="194">
        <f>IF(N131="nulová",J131,0)</f>
        <v>0</v>
      </c>
      <c r="BJ131" s="16" t="s">
        <v>78</v>
      </c>
      <c r="BK131" s="194">
        <f>ROUND(I131*H131,2)</f>
        <v>0</v>
      </c>
      <c r="BL131" s="16" t="s">
        <v>117</v>
      </c>
      <c r="BM131" s="193" t="s">
        <v>133</v>
      </c>
    </row>
    <row r="132" spans="1:65" s="13" customFormat="1" ht="11.25">
      <c r="B132" s="195"/>
      <c r="C132" s="196"/>
      <c r="D132" s="197" t="s">
        <v>119</v>
      </c>
      <c r="E132" s="198" t="s">
        <v>1</v>
      </c>
      <c r="F132" s="199" t="s">
        <v>134</v>
      </c>
      <c r="G132" s="196"/>
      <c r="H132" s="200">
        <v>119</v>
      </c>
      <c r="I132" s="201"/>
      <c r="J132" s="196"/>
      <c r="K132" s="196"/>
      <c r="L132" s="202"/>
      <c r="M132" s="203"/>
      <c r="N132" s="204"/>
      <c r="O132" s="204"/>
      <c r="P132" s="204"/>
      <c r="Q132" s="204"/>
      <c r="R132" s="204"/>
      <c r="S132" s="204"/>
      <c r="T132" s="205"/>
      <c r="AT132" s="206" t="s">
        <v>119</v>
      </c>
      <c r="AU132" s="206" t="s">
        <v>80</v>
      </c>
      <c r="AV132" s="13" t="s">
        <v>80</v>
      </c>
      <c r="AW132" s="13" t="s">
        <v>30</v>
      </c>
      <c r="AX132" s="13" t="s">
        <v>73</v>
      </c>
      <c r="AY132" s="206" t="s">
        <v>111</v>
      </c>
    </row>
    <row r="133" spans="1:65" s="13" customFormat="1" ht="11.25">
      <c r="B133" s="195"/>
      <c r="C133" s="196"/>
      <c r="D133" s="197" t="s">
        <v>119</v>
      </c>
      <c r="E133" s="198" t="s">
        <v>1</v>
      </c>
      <c r="F133" s="199" t="s">
        <v>135</v>
      </c>
      <c r="G133" s="196"/>
      <c r="H133" s="200">
        <v>-31.85</v>
      </c>
      <c r="I133" s="201"/>
      <c r="J133" s="196"/>
      <c r="K133" s="196"/>
      <c r="L133" s="202"/>
      <c r="M133" s="203"/>
      <c r="N133" s="204"/>
      <c r="O133" s="204"/>
      <c r="P133" s="204"/>
      <c r="Q133" s="204"/>
      <c r="R133" s="204"/>
      <c r="S133" s="204"/>
      <c r="T133" s="205"/>
      <c r="AT133" s="206" t="s">
        <v>119</v>
      </c>
      <c r="AU133" s="206" t="s">
        <v>80</v>
      </c>
      <c r="AV133" s="13" t="s">
        <v>80</v>
      </c>
      <c r="AW133" s="13" t="s">
        <v>30</v>
      </c>
      <c r="AX133" s="13" t="s">
        <v>73</v>
      </c>
      <c r="AY133" s="206" t="s">
        <v>111</v>
      </c>
    </row>
    <row r="134" spans="1:65" s="14" customFormat="1" ht="11.25">
      <c r="B134" s="207"/>
      <c r="C134" s="208"/>
      <c r="D134" s="197" t="s">
        <v>119</v>
      </c>
      <c r="E134" s="209" t="s">
        <v>1</v>
      </c>
      <c r="F134" s="210" t="s">
        <v>127</v>
      </c>
      <c r="G134" s="208"/>
      <c r="H134" s="211">
        <v>87.15</v>
      </c>
      <c r="I134" s="212"/>
      <c r="J134" s="208"/>
      <c r="K134" s="208"/>
      <c r="L134" s="213"/>
      <c r="M134" s="214"/>
      <c r="N134" s="215"/>
      <c r="O134" s="215"/>
      <c r="P134" s="215"/>
      <c r="Q134" s="215"/>
      <c r="R134" s="215"/>
      <c r="S134" s="215"/>
      <c r="T134" s="216"/>
      <c r="AT134" s="217" t="s">
        <v>119</v>
      </c>
      <c r="AU134" s="217" t="s">
        <v>80</v>
      </c>
      <c r="AV134" s="14" t="s">
        <v>117</v>
      </c>
      <c r="AW134" s="14" t="s">
        <v>30</v>
      </c>
      <c r="AX134" s="14" t="s">
        <v>78</v>
      </c>
      <c r="AY134" s="217" t="s">
        <v>111</v>
      </c>
    </row>
    <row r="135" spans="1:65" s="2" customFormat="1" ht="16.5" customHeight="1">
      <c r="A135" s="33"/>
      <c r="B135" s="34"/>
      <c r="C135" s="181" t="s">
        <v>136</v>
      </c>
      <c r="D135" s="181" t="s">
        <v>113</v>
      </c>
      <c r="E135" s="182" t="s">
        <v>137</v>
      </c>
      <c r="F135" s="183" t="s">
        <v>138</v>
      </c>
      <c r="G135" s="184" t="s">
        <v>139</v>
      </c>
      <c r="H135" s="185">
        <v>48</v>
      </c>
      <c r="I135" s="186"/>
      <c r="J135" s="187">
        <f>ROUND(I135*H135,2)</f>
        <v>0</v>
      </c>
      <c r="K135" s="188"/>
      <c r="L135" s="38"/>
      <c r="M135" s="189" t="s">
        <v>1</v>
      </c>
      <c r="N135" s="190" t="s">
        <v>38</v>
      </c>
      <c r="O135" s="70"/>
      <c r="P135" s="191">
        <f>O135*H135</f>
        <v>0</v>
      </c>
      <c r="Q135" s="191">
        <v>0</v>
      </c>
      <c r="R135" s="191">
        <f>Q135*H135</f>
        <v>0</v>
      </c>
      <c r="S135" s="191">
        <v>0.20499999999999999</v>
      </c>
      <c r="T135" s="192">
        <f>S135*H135</f>
        <v>9.84</v>
      </c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R135" s="193" t="s">
        <v>117</v>
      </c>
      <c r="AT135" s="193" t="s">
        <v>113</v>
      </c>
      <c r="AU135" s="193" t="s">
        <v>80</v>
      </c>
      <c r="AY135" s="16" t="s">
        <v>111</v>
      </c>
      <c r="BE135" s="194">
        <f>IF(N135="základní",J135,0)</f>
        <v>0</v>
      </c>
      <c r="BF135" s="194">
        <f>IF(N135="snížená",J135,0)</f>
        <v>0</v>
      </c>
      <c r="BG135" s="194">
        <f>IF(N135="zákl. přenesená",J135,0)</f>
        <v>0</v>
      </c>
      <c r="BH135" s="194">
        <f>IF(N135="sníž. přenesená",J135,0)</f>
        <v>0</v>
      </c>
      <c r="BI135" s="194">
        <f>IF(N135="nulová",J135,0)</f>
        <v>0</v>
      </c>
      <c r="BJ135" s="16" t="s">
        <v>78</v>
      </c>
      <c r="BK135" s="194">
        <f>ROUND(I135*H135,2)</f>
        <v>0</v>
      </c>
      <c r="BL135" s="16" t="s">
        <v>117</v>
      </c>
      <c r="BM135" s="193" t="s">
        <v>140</v>
      </c>
    </row>
    <row r="136" spans="1:65" s="2" customFormat="1" ht="24.2" customHeight="1">
      <c r="A136" s="33"/>
      <c r="B136" s="34"/>
      <c r="C136" s="181" t="s">
        <v>141</v>
      </c>
      <c r="D136" s="181" t="s">
        <v>113</v>
      </c>
      <c r="E136" s="182" t="s">
        <v>142</v>
      </c>
      <c r="F136" s="183" t="s">
        <v>143</v>
      </c>
      <c r="G136" s="184" t="s">
        <v>144</v>
      </c>
      <c r="H136" s="185">
        <v>3.6</v>
      </c>
      <c r="I136" s="186"/>
      <c r="J136" s="187">
        <f>ROUND(I136*H136,2)</f>
        <v>0</v>
      </c>
      <c r="K136" s="188"/>
      <c r="L136" s="38"/>
      <c r="M136" s="189" t="s">
        <v>1</v>
      </c>
      <c r="N136" s="190" t="s">
        <v>38</v>
      </c>
      <c r="O136" s="70"/>
      <c r="P136" s="191">
        <f>O136*H136</f>
        <v>0</v>
      </c>
      <c r="Q136" s="191">
        <v>0</v>
      </c>
      <c r="R136" s="191">
        <f>Q136*H136</f>
        <v>0</v>
      </c>
      <c r="S136" s="191">
        <v>0</v>
      </c>
      <c r="T136" s="192">
        <f>S136*H136</f>
        <v>0</v>
      </c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R136" s="193" t="s">
        <v>117</v>
      </c>
      <c r="AT136" s="193" t="s">
        <v>113</v>
      </c>
      <c r="AU136" s="193" t="s">
        <v>80</v>
      </c>
      <c r="AY136" s="16" t="s">
        <v>111</v>
      </c>
      <c r="BE136" s="194">
        <f>IF(N136="základní",J136,0)</f>
        <v>0</v>
      </c>
      <c r="BF136" s="194">
        <f>IF(N136="snížená",J136,0)</f>
        <v>0</v>
      </c>
      <c r="BG136" s="194">
        <f>IF(N136="zákl. přenesená",J136,0)</f>
        <v>0</v>
      </c>
      <c r="BH136" s="194">
        <f>IF(N136="sníž. přenesená",J136,0)</f>
        <v>0</v>
      </c>
      <c r="BI136" s="194">
        <f>IF(N136="nulová",J136,0)</f>
        <v>0</v>
      </c>
      <c r="BJ136" s="16" t="s">
        <v>78</v>
      </c>
      <c r="BK136" s="194">
        <f>ROUND(I136*H136,2)</f>
        <v>0</v>
      </c>
      <c r="BL136" s="16" t="s">
        <v>117</v>
      </c>
      <c r="BM136" s="193" t="s">
        <v>145</v>
      </c>
    </row>
    <row r="137" spans="1:65" s="13" customFormat="1" ht="11.25">
      <c r="B137" s="195"/>
      <c r="C137" s="196"/>
      <c r="D137" s="197" t="s">
        <v>119</v>
      </c>
      <c r="E137" s="198" t="s">
        <v>1</v>
      </c>
      <c r="F137" s="199" t="s">
        <v>146</v>
      </c>
      <c r="G137" s="196"/>
      <c r="H137" s="200">
        <v>3.6</v>
      </c>
      <c r="I137" s="201"/>
      <c r="J137" s="196"/>
      <c r="K137" s="196"/>
      <c r="L137" s="202"/>
      <c r="M137" s="203"/>
      <c r="N137" s="204"/>
      <c r="O137" s="204"/>
      <c r="P137" s="204"/>
      <c r="Q137" s="204"/>
      <c r="R137" s="204"/>
      <c r="S137" s="204"/>
      <c r="T137" s="205"/>
      <c r="AT137" s="206" t="s">
        <v>119</v>
      </c>
      <c r="AU137" s="206" t="s">
        <v>80</v>
      </c>
      <c r="AV137" s="13" t="s">
        <v>80</v>
      </c>
      <c r="AW137" s="13" t="s">
        <v>30</v>
      </c>
      <c r="AX137" s="13" t="s">
        <v>78</v>
      </c>
      <c r="AY137" s="206" t="s">
        <v>111</v>
      </c>
    </row>
    <row r="138" spans="1:65" s="2" customFormat="1" ht="33" customHeight="1">
      <c r="A138" s="33"/>
      <c r="B138" s="34"/>
      <c r="C138" s="181" t="s">
        <v>147</v>
      </c>
      <c r="D138" s="181" t="s">
        <v>113</v>
      </c>
      <c r="E138" s="182" t="s">
        <v>148</v>
      </c>
      <c r="F138" s="183" t="s">
        <v>149</v>
      </c>
      <c r="G138" s="184" t="s">
        <v>144</v>
      </c>
      <c r="H138" s="185">
        <v>8.1</v>
      </c>
      <c r="I138" s="186"/>
      <c r="J138" s="187">
        <f>ROUND(I138*H138,2)</f>
        <v>0</v>
      </c>
      <c r="K138" s="188"/>
      <c r="L138" s="38"/>
      <c r="M138" s="189" t="s">
        <v>1</v>
      </c>
      <c r="N138" s="190" t="s">
        <v>38</v>
      </c>
      <c r="O138" s="70"/>
      <c r="P138" s="191">
        <f>O138*H138</f>
        <v>0</v>
      </c>
      <c r="Q138" s="191">
        <v>0</v>
      </c>
      <c r="R138" s="191">
        <f>Q138*H138</f>
        <v>0</v>
      </c>
      <c r="S138" s="191">
        <v>0</v>
      </c>
      <c r="T138" s="192">
        <f>S138*H138</f>
        <v>0</v>
      </c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R138" s="193" t="s">
        <v>117</v>
      </c>
      <c r="AT138" s="193" t="s">
        <v>113</v>
      </c>
      <c r="AU138" s="193" t="s">
        <v>80</v>
      </c>
      <c r="AY138" s="16" t="s">
        <v>111</v>
      </c>
      <c r="BE138" s="194">
        <f>IF(N138="základní",J138,0)</f>
        <v>0</v>
      </c>
      <c r="BF138" s="194">
        <f>IF(N138="snížená",J138,0)</f>
        <v>0</v>
      </c>
      <c r="BG138" s="194">
        <f>IF(N138="zákl. přenesená",J138,0)</f>
        <v>0</v>
      </c>
      <c r="BH138" s="194">
        <f>IF(N138="sníž. přenesená",J138,0)</f>
        <v>0</v>
      </c>
      <c r="BI138" s="194">
        <f>IF(N138="nulová",J138,0)</f>
        <v>0</v>
      </c>
      <c r="BJ138" s="16" t="s">
        <v>78</v>
      </c>
      <c r="BK138" s="194">
        <f>ROUND(I138*H138,2)</f>
        <v>0</v>
      </c>
      <c r="BL138" s="16" t="s">
        <v>117</v>
      </c>
      <c r="BM138" s="193" t="s">
        <v>150</v>
      </c>
    </row>
    <row r="139" spans="1:65" s="13" customFormat="1" ht="11.25">
      <c r="B139" s="195"/>
      <c r="C139" s="196"/>
      <c r="D139" s="197" t="s">
        <v>119</v>
      </c>
      <c r="E139" s="198" t="s">
        <v>1</v>
      </c>
      <c r="F139" s="199" t="s">
        <v>151</v>
      </c>
      <c r="G139" s="196"/>
      <c r="H139" s="200">
        <v>8.1</v>
      </c>
      <c r="I139" s="201"/>
      <c r="J139" s="196"/>
      <c r="K139" s="196"/>
      <c r="L139" s="202"/>
      <c r="M139" s="203"/>
      <c r="N139" s="204"/>
      <c r="O139" s="204"/>
      <c r="P139" s="204"/>
      <c r="Q139" s="204"/>
      <c r="R139" s="204"/>
      <c r="S139" s="204"/>
      <c r="T139" s="205"/>
      <c r="AT139" s="206" t="s">
        <v>119</v>
      </c>
      <c r="AU139" s="206" t="s">
        <v>80</v>
      </c>
      <c r="AV139" s="13" t="s">
        <v>80</v>
      </c>
      <c r="AW139" s="13" t="s">
        <v>30</v>
      </c>
      <c r="AX139" s="13" t="s">
        <v>78</v>
      </c>
      <c r="AY139" s="206" t="s">
        <v>111</v>
      </c>
    </row>
    <row r="140" spans="1:65" s="2" customFormat="1" ht="37.9" customHeight="1">
      <c r="A140" s="33"/>
      <c r="B140" s="34"/>
      <c r="C140" s="181" t="s">
        <v>152</v>
      </c>
      <c r="D140" s="181" t="s">
        <v>113</v>
      </c>
      <c r="E140" s="182" t="s">
        <v>153</v>
      </c>
      <c r="F140" s="183" t="s">
        <v>154</v>
      </c>
      <c r="G140" s="184" t="s">
        <v>144</v>
      </c>
      <c r="H140" s="185">
        <v>3.6</v>
      </c>
      <c r="I140" s="186"/>
      <c r="J140" s="187">
        <f>ROUND(I140*H140,2)</f>
        <v>0</v>
      </c>
      <c r="K140" s="188"/>
      <c r="L140" s="38"/>
      <c r="M140" s="189" t="s">
        <v>1</v>
      </c>
      <c r="N140" s="190" t="s">
        <v>38</v>
      </c>
      <c r="O140" s="70"/>
      <c r="P140" s="191">
        <f>O140*H140</f>
        <v>0</v>
      </c>
      <c r="Q140" s="191">
        <v>0</v>
      </c>
      <c r="R140" s="191">
        <f>Q140*H140</f>
        <v>0</v>
      </c>
      <c r="S140" s="191">
        <v>0</v>
      </c>
      <c r="T140" s="192">
        <f>S140*H140</f>
        <v>0</v>
      </c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R140" s="193" t="s">
        <v>117</v>
      </c>
      <c r="AT140" s="193" t="s">
        <v>113</v>
      </c>
      <c r="AU140" s="193" t="s">
        <v>80</v>
      </c>
      <c r="AY140" s="16" t="s">
        <v>111</v>
      </c>
      <c r="BE140" s="194">
        <f>IF(N140="základní",J140,0)</f>
        <v>0</v>
      </c>
      <c r="BF140" s="194">
        <f>IF(N140="snížená",J140,0)</f>
        <v>0</v>
      </c>
      <c r="BG140" s="194">
        <f>IF(N140="zákl. přenesená",J140,0)</f>
        <v>0</v>
      </c>
      <c r="BH140" s="194">
        <f>IF(N140="sníž. přenesená",J140,0)</f>
        <v>0</v>
      </c>
      <c r="BI140" s="194">
        <f>IF(N140="nulová",J140,0)</f>
        <v>0</v>
      </c>
      <c r="BJ140" s="16" t="s">
        <v>78</v>
      </c>
      <c r="BK140" s="194">
        <f>ROUND(I140*H140,2)</f>
        <v>0</v>
      </c>
      <c r="BL140" s="16" t="s">
        <v>117</v>
      </c>
      <c r="BM140" s="193" t="s">
        <v>155</v>
      </c>
    </row>
    <row r="141" spans="1:65" s="2" customFormat="1" ht="37.9" customHeight="1">
      <c r="A141" s="33"/>
      <c r="B141" s="34"/>
      <c r="C141" s="181" t="s">
        <v>156</v>
      </c>
      <c r="D141" s="181" t="s">
        <v>113</v>
      </c>
      <c r="E141" s="182" t="s">
        <v>157</v>
      </c>
      <c r="F141" s="183" t="s">
        <v>158</v>
      </c>
      <c r="G141" s="184" t="s">
        <v>144</v>
      </c>
      <c r="H141" s="185">
        <v>28.8</v>
      </c>
      <c r="I141" s="186"/>
      <c r="J141" s="187">
        <f>ROUND(I141*H141,2)</f>
        <v>0</v>
      </c>
      <c r="K141" s="188"/>
      <c r="L141" s="38"/>
      <c r="M141" s="189" t="s">
        <v>1</v>
      </c>
      <c r="N141" s="190" t="s">
        <v>38</v>
      </c>
      <c r="O141" s="70"/>
      <c r="P141" s="191">
        <f>O141*H141</f>
        <v>0</v>
      </c>
      <c r="Q141" s="191">
        <v>0</v>
      </c>
      <c r="R141" s="191">
        <f>Q141*H141</f>
        <v>0</v>
      </c>
      <c r="S141" s="191">
        <v>0</v>
      </c>
      <c r="T141" s="192">
        <f>S141*H141</f>
        <v>0</v>
      </c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R141" s="193" t="s">
        <v>117</v>
      </c>
      <c r="AT141" s="193" t="s">
        <v>113</v>
      </c>
      <c r="AU141" s="193" t="s">
        <v>80</v>
      </c>
      <c r="AY141" s="16" t="s">
        <v>111</v>
      </c>
      <c r="BE141" s="194">
        <f>IF(N141="základní",J141,0)</f>
        <v>0</v>
      </c>
      <c r="BF141" s="194">
        <f>IF(N141="snížená",J141,0)</f>
        <v>0</v>
      </c>
      <c r="BG141" s="194">
        <f>IF(N141="zákl. přenesená",J141,0)</f>
        <v>0</v>
      </c>
      <c r="BH141" s="194">
        <f>IF(N141="sníž. přenesená",J141,0)</f>
        <v>0</v>
      </c>
      <c r="BI141" s="194">
        <f>IF(N141="nulová",J141,0)</f>
        <v>0</v>
      </c>
      <c r="BJ141" s="16" t="s">
        <v>78</v>
      </c>
      <c r="BK141" s="194">
        <f>ROUND(I141*H141,2)</f>
        <v>0</v>
      </c>
      <c r="BL141" s="16" t="s">
        <v>117</v>
      </c>
      <c r="BM141" s="193" t="s">
        <v>159</v>
      </c>
    </row>
    <row r="142" spans="1:65" s="13" customFormat="1" ht="11.25">
      <c r="B142" s="195"/>
      <c r="C142" s="196"/>
      <c r="D142" s="197" t="s">
        <v>119</v>
      </c>
      <c r="E142" s="198" t="s">
        <v>1</v>
      </c>
      <c r="F142" s="199" t="s">
        <v>160</v>
      </c>
      <c r="G142" s="196"/>
      <c r="H142" s="200">
        <v>28.8</v>
      </c>
      <c r="I142" s="201"/>
      <c r="J142" s="196"/>
      <c r="K142" s="196"/>
      <c r="L142" s="202"/>
      <c r="M142" s="203"/>
      <c r="N142" s="204"/>
      <c r="O142" s="204"/>
      <c r="P142" s="204"/>
      <c r="Q142" s="204"/>
      <c r="R142" s="204"/>
      <c r="S142" s="204"/>
      <c r="T142" s="205"/>
      <c r="AT142" s="206" t="s">
        <v>119</v>
      </c>
      <c r="AU142" s="206" t="s">
        <v>80</v>
      </c>
      <c r="AV142" s="13" t="s">
        <v>80</v>
      </c>
      <c r="AW142" s="13" t="s">
        <v>30</v>
      </c>
      <c r="AX142" s="13" t="s">
        <v>78</v>
      </c>
      <c r="AY142" s="206" t="s">
        <v>111</v>
      </c>
    </row>
    <row r="143" spans="1:65" s="2" customFormat="1" ht="16.5" customHeight="1">
      <c r="A143" s="33"/>
      <c r="B143" s="34"/>
      <c r="C143" s="181" t="s">
        <v>161</v>
      </c>
      <c r="D143" s="181" t="s">
        <v>113</v>
      </c>
      <c r="E143" s="182" t="s">
        <v>162</v>
      </c>
      <c r="F143" s="183" t="s">
        <v>163</v>
      </c>
      <c r="G143" s="184" t="s">
        <v>144</v>
      </c>
      <c r="H143" s="185">
        <v>3.6</v>
      </c>
      <c r="I143" s="186"/>
      <c r="J143" s="187">
        <f>ROUND(I143*H143,2)</f>
        <v>0</v>
      </c>
      <c r="K143" s="188"/>
      <c r="L143" s="38"/>
      <c r="M143" s="189" t="s">
        <v>1</v>
      </c>
      <c r="N143" s="190" t="s">
        <v>38</v>
      </c>
      <c r="O143" s="70"/>
      <c r="P143" s="191">
        <f>O143*H143</f>
        <v>0</v>
      </c>
      <c r="Q143" s="191">
        <v>0</v>
      </c>
      <c r="R143" s="191">
        <f>Q143*H143</f>
        <v>0</v>
      </c>
      <c r="S143" s="191">
        <v>0</v>
      </c>
      <c r="T143" s="192">
        <f>S143*H143</f>
        <v>0</v>
      </c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R143" s="193" t="s">
        <v>117</v>
      </c>
      <c r="AT143" s="193" t="s">
        <v>113</v>
      </c>
      <c r="AU143" s="193" t="s">
        <v>80</v>
      </c>
      <c r="AY143" s="16" t="s">
        <v>111</v>
      </c>
      <c r="BE143" s="194">
        <f>IF(N143="základní",J143,0)</f>
        <v>0</v>
      </c>
      <c r="BF143" s="194">
        <f>IF(N143="snížená",J143,0)</f>
        <v>0</v>
      </c>
      <c r="BG143" s="194">
        <f>IF(N143="zákl. přenesená",J143,0)</f>
        <v>0</v>
      </c>
      <c r="BH143" s="194">
        <f>IF(N143="sníž. přenesená",J143,0)</f>
        <v>0</v>
      </c>
      <c r="BI143" s="194">
        <f>IF(N143="nulová",J143,0)</f>
        <v>0</v>
      </c>
      <c r="BJ143" s="16" t="s">
        <v>78</v>
      </c>
      <c r="BK143" s="194">
        <f>ROUND(I143*H143,2)</f>
        <v>0</v>
      </c>
      <c r="BL143" s="16" t="s">
        <v>117</v>
      </c>
      <c r="BM143" s="193" t="s">
        <v>164</v>
      </c>
    </row>
    <row r="144" spans="1:65" s="2" customFormat="1" ht="24.2" customHeight="1">
      <c r="A144" s="33"/>
      <c r="B144" s="34"/>
      <c r="C144" s="181" t="s">
        <v>165</v>
      </c>
      <c r="D144" s="181" t="s">
        <v>113</v>
      </c>
      <c r="E144" s="182" t="s">
        <v>166</v>
      </c>
      <c r="F144" s="183" t="s">
        <v>167</v>
      </c>
      <c r="G144" s="184" t="s">
        <v>116</v>
      </c>
      <c r="H144" s="185">
        <v>119</v>
      </c>
      <c r="I144" s="186"/>
      <c r="J144" s="187">
        <f>ROUND(I144*H144,2)</f>
        <v>0</v>
      </c>
      <c r="K144" s="188"/>
      <c r="L144" s="38"/>
      <c r="M144" s="189" t="s">
        <v>1</v>
      </c>
      <c r="N144" s="190" t="s">
        <v>38</v>
      </c>
      <c r="O144" s="70"/>
      <c r="P144" s="191">
        <f>O144*H144</f>
        <v>0</v>
      </c>
      <c r="Q144" s="191">
        <v>0</v>
      </c>
      <c r="R144" s="191">
        <f>Q144*H144</f>
        <v>0</v>
      </c>
      <c r="S144" s="191">
        <v>0</v>
      </c>
      <c r="T144" s="192">
        <f>S144*H144</f>
        <v>0</v>
      </c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R144" s="193" t="s">
        <v>117</v>
      </c>
      <c r="AT144" s="193" t="s">
        <v>113</v>
      </c>
      <c r="AU144" s="193" t="s">
        <v>80</v>
      </c>
      <c r="AY144" s="16" t="s">
        <v>111</v>
      </c>
      <c r="BE144" s="194">
        <f>IF(N144="základní",J144,0)</f>
        <v>0</v>
      </c>
      <c r="BF144" s="194">
        <f>IF(N144="snížená",J144,0)</f>
        <v>0</v>
      </c>
      <c r="BG144" s="194">
        <f>IF(N144="zákl. přenesená",J144,0)</f>
        <v>0</v>
      </c>
      <c r="BH144" s="194">
        <f>IF(N144="sníž. přenesená",J144,0)</f>
        <v>0</v>
      </c>
      <c r="BI144" s="194">
        <f>IF(N144="nulová",J144,0)</f>
        <v>0</v>
      </c>
      <c r="BJ144" s="16" t="s">
        <v>78</v>
      </c>
      <c r="BK144" s="194">
        <f>ROUND(I144*H144,2)</f>
        <v>0</v>
      </c>
      <c r="BL144" s="16" t="s">
        <v>117</v>
      </c>
      <c r="BM144" s="193" t="s">
        <v>168</v>
      </c>
    </row>
    <row r="145" spans="1:65" s="2" customFormat="1" ht="24.2" customHeight="1">
      <c r="A145" s="33"/>
      <c r="B145" s="34"/>
      <c r="C145" s="181" t="s">
        <v>169</v>
      </c>
      <c r="D145" s="181" t="s">
        <v>113</v>
      </c>
      <c r="E145" s="182" t="s">
        <v>170</v>
      </c>
      <c r="F145" s="183" t="s">
        <v>171</v>
      </c>
      <c r="G145" s="184" t="s">
        <v>116</v>
      </c>
      <c r="H145" s="185">
        <v>36</v>
      </c>
      <c r="I145" s="186"/>
      <c r="J145" s="187">
        <f>ROUND(I145*H145,2)</f>
        <v>0</v>
      </c>
      <c r="K145" s="188"/>
      <c r="L145" s="38"/>
      <c r="M145" s="189" t="s">
        <v>1</v>
      </c>
      <c r="N145" s="190" t="s">
        <v>38</v>
      </c>
      <c r="O145" s="70"/>
      <c r="P145" s="191">
        <f>O145*H145</f>
        <v>0</v>
      </c>
      <c r="Q145" s="191">
        <v>0</v>
      </c>
      <c r="R145" s="191">
        <f>Q145*H145</f>
        <v>0</v>
      </c>
      <c r="S145" s="191">
        <v>0</v>
      </c>
      <c r="T145" s="192">
        <f>S145*H145</f>
        <v>0</v>
      </c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R145" s="193" t="s">
        <v>117</v>
      </c>
      <c r="AT145" s="193" t="s">
        <v>113</v>
      </c>
      <c r="AU145" s="193" t="s">
        <v>80</v>
      </c>
      <c r="AY145" s="16" t="s">
        <v>111</v>
      </c>
      <c r="BE145" s="194">
        <f>IF(N145="základní",J145,0)</f>
        <v>0</v>
      </c>
      <c r="BF145" s="194">
        <f>IF(N145="snížená",J145,0)</f>
        <v>0</v>
      </c>
      <c r="BG145" s="194">
        <f>IF(N145="zákl. přenesená",J145,0)</f>
        <v>0</v>
      </c>
      <c r="BH145" s="194">
        <f>IF(N145="sníž. přenesená",J145,0)</f>
        <v>0</v>
      </c>
      <c r="BI145" s="194">
        <f>IF(N145="nulová",J145,0)</f>
        <v>0</v>
      </c>
      <c r="BJ145" s="16" t="s">
        <v>78</v>
      </c>
      <c r="BK145" s="194">
        <f>ROUND(I145*H145,2)</f>
        <v>0</v>
      </c>
      <c r="BL145" s="16" t="s">
        <v>117</v>
      </c>
      <c r="BM145" s="193" t="s">
        <v>172</v>
      </c>
    </row>
    <row r="146" spans="1:65" s="13" customFormat="1" ht="11.25">
      <c r="B146" s="195"/>
      <c r="C146" s="196"/>
      <c r="D146" s="197" t="s">
        <v>119</v>
      </c>
      <c r="E146" s="198" t="s">
        <v>1</v>
      </c>
      <c r="F146" s="199" t="s">
        <v>173</v>
      </c>
      <c r="G146" s="196"/>
      <c r="H146" s="200">
        <v>36</v>
      </c>
      <c r="I146" s="201"/>
      <c r="J146" s="196"/>
      <c r="K146" s="196"/>
      <c r="L146" s="202"/>
      <c r="M146" s="203"/>
      <c r="N146" s="204"/>
      <c r="O146" s="204"/>
      <c r="P146" s="204"/>
      <c r="Q146" s="204"/>
      <c r="R146" s="204"/>
      <c r="S146" s="204"/>
      <c r="T146" s="205"/>
      <c r="AT146" s="206" t="s">
        <v>119</v>
      </c>
      <c r="AU146" s="206" t="s">
        <v>80</v>
      </c>
      <c r="AV146" s="13" t="s">
        <v>80</v>
      </c>
      <c r="AW146" s="13" t="s">
        <v>30</v>
      </c>
      <c r="AX146" s="13" t="s">
        <v>78</v>
      </c>
      <c r="AY146" s="206" t="s">
        <v>111</v>
      </c>
    </row>
    <row r="147" spans="1:65" s="12" customFormat="1" ht="22.9" customHeight="1">
      <c r="B147" s="165"/>
      <c r="C147" s="166"/>
      <c r="D147" s="167" t="s">
        <v>72</v>
      </c>
      <c r="E147" s="179" t="s">
        <v>136</v>
      </c>
      <c r="F147" s="179" t="s">
        <v>174</v>
      </c>
      <c r="G147" s="166"/>
      <c r="H147" s="166"/>
      <c r="I147" s="169"/>
      <c r="J147" s="180">
        <f>BK147</f>
        <v>0</v>
      </c>
      <c r="K147" s="166"/>
      <c r="L147" s="171"/>
      <c r="M147" s="172"/>
      <c r="N147" s="173"/>
      <c r="O147" s="173"/>
      <c r="P147" s="174">
        <f>SUM(P148:P155)</f>
        <v>0</v>
      </c>
      <c r="Q147" s="173"/>
      <c r="R147" s="174">
        <f>SUM(R148:R155)</f>
        <v>37.692700000000002</v>
      </c>
      <c r="S147" s="173"/>
      <c r="T147" s="175">
        <f>SUM(T148:T155)</f>
        <v>0</v>
      </c>
      <c r="AR147" s="176" t="s">
        <v>78</v>
      </c>
      <c r="AT147" s="177" t="s">
        <v>72</v>
      </c>
      <c r="AU147" s="177" t="s">
        <v>78</v>
      </c>
      <c r="AY147" s="176" t="s">
        <v>111</v>
      </c>
      <c r="BK147" s="178">
        <f>SUM(BK148:BK155)</f>
        <v>0</v>
      </c>
    </row>
    <row r="148" spans="1:65" s="2" customFormat="1" ht="24.2" customHeight="1">
      <c r="A148" s="33"/>
      <c r="B148" s="34"/>
      <c r="C148" s="181" t="s">
        <v>175</v>
      </c>
      <c r="D148" s="181" t="s">
        <v>113</v>
      </c>
      <c r="E148" s="182" t="s">
        <v>176</v>
      </c>
      <c r="F148" s="183" t="s">
        <v>177</v>
      </c>
      <c r="G148" s="184" t="s">
        <v>116</v>
      </c>
      <c r="H148" s="185">
        <v>119</v>
      </c>
      <c r="I148" s="186"/>
      <c r="J148" s="187">
        <f>ROUND(I148*H148,2)</f>
        <v>0</v>
      </c>
      <c r="K148" s="188"/>
      <c r="L148" s="38"/>
      <c r="M148" s="189" t="s">
        <v>1</v>
      </c>
      <c r="N148" s="190" t="s">
        <v>38</v>
      </c>
      <c r="O148" s="70"/>
      <c r="P148" s="191">
        <f>O148*H148</f>
        <v>0</v>
      </c>
      <c r="Q148" s="191">
        <v>0</v>
      </c>
      <c r="R148" s="191">
        <f>Q148*H148</f>
        <v>0</v>
      </c>
      <c r="S148" s="191">
        <v>0</v>
      </c>
      <c r="T148" s="192">
        <f>S148*H148</f>
        <v>0</v>
      </c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R148" s="193" t="s">
        <v>117</v>
      </c>
      <c r="AT148" s="193" t="s">
        <v>113</v>
      </c>
      <c r="AU148" s="193" t="s">
        <v>80</v>
      </c>
      <c r="AY148" s="16" t="s">
        <v>111</v>
      </c>
      <c r="BE148" s="194">
        <f>IF(N148="základní",J148,0)</f>
        <v>0</v>
      </c>
      <c r="BF148" s="194">
        <f>IF(N148="snížená",J148,0)</f>
        <v>0</v>
      </c>
      <c r="BG148" s="194">
        <f>IF(N148="zákl. přenesená",J148,0)</f>
        <v>0</v>
      </c>
      <c r="BH148" s="194">
        <f>IF(N148="sníž. přenesená",J148,0)</f>
        <v>0</v>
      </c>
      <c r="BI148" s="194">
        <f>IF(N148="nulová",J148,0)</f>
        <v>0</v>
      </c>
      <c r="BJ148" s="16" t="s">
        <v>78</v>
      </c>
      <c r="BK148" s="194">
        <f>ROUND(I148*H148,2)</f>
        <v>0</v>
      </c>
      <c r="BL148" s="16" t="s">
        <v>117</v>
      </c>
      <c r="BM148" s="193" t="s">
        <v>178</v>
      </c>
    </row>
    <row r="149" spans="1:65" s="2" customFormat="1" ht="21.75" customHeight="1">
      <c r="A149" s="33"/>
      <c r="B149" s="34"/>
      <c r="C149" s="181" t="s">
        <v>179</v>
      </c>
      <c r="D149" s="181" t="s">
        <v>113</v>
      </c>
      <c r="E149" s="182" t="s">
        <v>180</v>
      </c>
      <c r="F149" s="183" t="s">
        <v>181</v>
      </c>
      <c r="G149" s="184" t="s">
        <v>116</v>
      </c>
      <c r="H149" s="185">
        <v>119</v>
      </c>
      <c r="I149" s="186"/>
      <c r="J149" s="187">
        <f>ROUND(I149*H149,2)</f>
        <v>0</v>
      </c>
      <c r="K149" s="188"/>
      <c r="L149" s="38"/>
      <c r="M149" s="189" t="s">
        <v>1</v>
      </c>
      <c r="N149" s="190" t="s">
        <v>38</v>
      </c>
      <c r="O149" s="70"/>
      <c r="P149" s="191">
        <f>O149*H149</f>
        <v>0</v>
      </c>
      <c r="Q149" s="191">
        <v>0</v>
      </c>
      <c r="R149" s="191">
        <f>Q149*H149</f>
        <v>0</v>
      </c>
      <c r="S149" s="191">
        <v>0</v>
      </c>
      <c r="T149" s="192">
        <f>S149*H149</f>
        <v>0</v>
      </c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R149" s="193" t="s">
        <v>117</v>
      </c>
      <c r="AT149" s="193" t="s">
        <v>113</v>
      </c>
      <c r="AU149" s="193" t="s">
        <v>80</v>
      </c>
      <c r="AY149" s="16" t="s">
        <v>111</v>
      </c>
      <c r="BE149" s="194">
        <f>IF(N149="základní",J149,0)</f>
        <v>0</v>
      </c>
      <c r="BF149" s="194">
        <f>IF(N149="snížená",J149,0)</f>
        <v>0</v>
      </c>
      <c r="BG149" s="194">
        <f>IF(N149="zákl. přenesená",J149,0)</f>
        <v>0</v>
      </c>
      <c r="BH149" s="194">
        <f>IF(N149="sníž. přenesená",J149,0)</f>
        <v>0</v>
      </c>
      <c r="BI149" s="194">
        <f>IF(N149="nulová",J149,0)</f>
        <v>0</v>
      </c>
      <c r="BJ149" s="16" t="s">
        <v>78</v>
      </c>
      <c r="BK149" s="194">
        <f>ROUND(I149*H149,2)</f>
        <v>0</v>
      </c>
      <c r="BL149" s="16" t="s">
        <v>117</v>
      </c>
      <c r="BM149" s="193" t="s">
        <v>182</v>
      </c>
    </row>
    <row r="150" spans="1:65" s="2" customFormat="1" ht="37.9" customHeight="1">
      <c r="A150" s="33"/>
      <c r="B150" s="34"/>
      <c r="C150" s="181" t="s">
        <v>183</v>
      </c>
      <c r="D150" s="181" t="s">
        <v>113</v>
      </c>
      <c r="E150" s="182" t="s">
        <v>184</v>
      </c>
      <c r="F150" s="183" t="s">
        <v>185</v>
      </c>
      <c r="G150" s="184" t="s">
        <v>116</v>
      </c>
      <c r="H150" s="185">
        <v>6</v>
      </c>
      <c r="I150" s="186"/>
      <c r="J150" s="187">
        <f>ROUND(I150*H150,2)</f>
        <v>0</v>
      </c>
      <c r="K150" s="188"/>
      <c r="L150" s="38"/>
      <c r="M150" s="189" t="s">
        <v>1</v>
      </c>
      <c r="N150" s="190" t="s">
        <v>38</v>
      </c>
      <c r="O150" s="70"/>
      <c r="P150" s="191">
        <f>O150*H150</f>
        <v>0</v>
      </c>
      <c r="Q150" s="191">
        <v>0.37536000000000003</v>
      </c>
      <c r="R150" s="191">
        <f>Q150*H150</f>
        <v>2.2521599999999999</v>
      </c>
      <c r="S150" s="191">
        <v>0</v>
      </c>
      <c r="T150" s="192">
        <f>S150*H150</f>
        <v>0</v>
      </c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R150" s="193" t="s">
        <v>117</v>
      </c>
      <c r="AT150" s="193" t="s">
        <v>113</v>
      </c>
      <c r="AU150" s="193" t="s">
        <v>80</v>
      </c>
      <c r="AY150" s="16" t="s">
        <v>111</v>
      </c>
      <c r="BE150" s="194">
        <f>IF(N150="základní",J150,0)</f>
        <v>0</v>
      </c>
      <c r="BF150" s="194">
        <f>IF(N150="snížená",J150,0)</f>
        <v>0</v>
      </c>
      <c r="BG150" s="194">
        <f>IF(N150="zákl. přenesená",J150,0)</f>
        <v>0</v>
      </c>
      <c r="BH150" s="194">
        <f>IF(N150="sníž. přenesená",J150,0)</f>
        <v>0</v>
      </c>
      <c r="BI150" s="194">
        <f>IF(N150="nulová",J150,0)</f>
        <v>0</v>
      </c>
      <c r="BJ150" s="16" t="s">
        <v>78</v>
      </c>
      <c r="BK150" s="194">
        <f>ROUND(I150*H150,2)</f>
        <v>0</v>
      </c>
      <c r="BL150" s="16" t="s">
        <v>117</v>
      </c>
      <c r="BM150" s="193" t="s">
        <v>186</v>
      </c>
    </row>
    <row r="151" spans="1:65" s="2" customFormat="1" ht="33" customHeight="1">
      <c r="A151" s="33"/>
      <c r="B151" s="34"/>
      <c r="C151" s="181" t="s">
        <v>187</v>
      </c>
      <c r="D151" s="181" t="s">
        <v>113</v>
      </c>
      <c r="E151" s="182" t="s">
        <v>188</v>
      </c>
      <c r="F151" s="183" t="s">
        <v>189</v>
      </c>
      <c r="G151" s="184" t="s">
        <v>116</v>
      </c>
      <c r="H151" s="185">
        <v>6</v>
      </c>
      <c r="I151" s="186"/>
      <c r="J151" s="187">
        <f>ROUND(I151*H151,2)</f>
        <v>0</v>
      </c>
      <c r="K151" s="188"/>
      <c r="L151" s="38"/>
      <c r="M151" s="189" t="s">
        <v>1</v>
      </c>
      <c r="N151" s="190" t="s">
        <v>38</v>
      </c>
      <c r="O151" s="70"/>
      <c r="P151" s="191">
        <f>O151*H151</f>
        <v>0</v>
      </c>
      <c r="Q151" s="191">
        <v>0.20745</v>
      </c>
      <c r="R151" s="191">
        <f>Q151*H151</f>
        <v>1.2446999999999999</v>
      </c>
      <c r="S151" s="191">
        <v>0</v>
      </c>
      <c r="T151" s="192">
        <f>S151*H151</f>
        <v>0</v>
      </c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R151" s="193" t="s">
        <v>117</v>
      </c>
      <c r="AT151" s="193" t="s">
        <v>113</v>
      </c>
      <c r="AU151" s="193" t="s">
        <v>80</v>
      </c>
      <c r="AY151" s="16" t="s">
        <v>111</v>
      </c>
      <c r="BE151" s="194">
        <f>IF(N151="základní",J151,0)</f>
        <v>0</v>
      </c>
      <c r="BF151" s="194">
        <f>IF(N151="snížená",J151,0)</f>
        <v>0</v>
      </c>
      <c r="BG151" s="194">
        <f>IF(N151="zákl. přenesená",J151,0)</f>
        <v>0</v>
      </c>
      <c r="BH151" s="194">
        <f>IF(N151="sníž. přenesená",J151,0)</f>
        <v>0</v>
      </c>
      <c r="BI151" s="194">
        <f>IF(N151="nulová",J151,0)</f>
        <v>0</v>
      </c>
      <c r="BJ151" s="16" t="s">
        <v>78</v>
      </c>
      <c r="BK151" s="194">
        <f>ROUND(I151*H151,2)</f>
        <v>0</v>
      </c>
      <c r="BL151" s="16" t="s">
        <v>117</v>
      </c>
      <c r="BM151" s="193" t="s">
        <v>190</v>
      </c>
    </row>
    <row r="152" spans="1:65" s="13" customFormat="1" ht="11.25">
      <c r="B152" s="195"/>
      <c r="C152" s="196"/>
      <c r="D152" s="197" t="s">
        <v>119</v>
      </c>
      <c r="E152" s="198" t="s">
        <v>1</v>
      </c>
      <c r="F152" s="199" t="s">
        <v>125</v>
      </c>
      <c r="G152" s="196"/>
      <c r="H152" s="200">
        <v>6</v>
      </c>
      <c r="I152" s="201"/>
      <c r="J152" s="196"/>
      <c r="K152" s="196"/>
      <c r="L152" s="202"/>
      <c r="M152" s="203"/>
      <c r="N152" s="204"/>
      <c r="O152" s="204"/>
      <c r="P152" s="204"/>
      <c r="Q152" s="204"/>
      <c r="R152" s="204"/>
      <c r="S152" s="204"/>
      <c r="T152" s="205"/>
      <c r="AT152" s="206" t="s">
        <v>119</v>
      </c>
      <c r="AU152" s="206" t="s">
        <v>80</v>
      </c>
      <c r="AV152" s="13" t="s">
        <v>80</v>
      </c>
      <c r="AW152" s="13" t="s">
        <v>30</v>
      </c>
      <c r="AX152" s="13" t="s">
        <v>78</v>
      </c>
      <c r="AY152" s="206" t="s">
        <v>111</v>
      </c>
    </row>
    <row r="153" spans="1:65" s="2" customFormat="1" ht="24.2" customHeight="1">
      <c r="A153" s="33"/>
      <c r="B153" s="34"/>
      <c r="C153" s="181" t="s">
        <v>191</v>
      </c>
      <c r="D153" s="181" t="s">
        <v>113</v>
      </c>
      <c r="E153" s="182" t="s">
        <v>192</v>
      </c>
      <c r="F153" s="183" t="s">
        <v>193</v>
      </c>
      <c r="G153" s="184" t="s">
        <v>116</v>
      </c>
      <c r="H153" s="185">
        <v>119</v>
      </c>
      <c r="I153" s="186"/>
      <c r="J153" s="187">
        <f>ROUND(I153*H153,2)</f>
        <v>0</v>
      </c>
      <c r="K153" s="188"/>
      <c r="L153" s="38"/>
      <c r="M153" s="189" t="s">
        <v>1</v>
      </c>
      <c r="N153" s="190" t="s">
        <v>38</v>
      </c>
      <c r="O153" s="70"/>
      <c r="P153" s="191">
        <f>O153*H153</f>
        <v>0</v>
      </c>
      <c r="Q153" s="191">
        <v>0.16700000000000001</v>
      </c>
      <c r="R153" s="191">
        <f>Q153*H153</f>
        <v>19.873000000000001</v>
      </c>
      <c r="S153" s="191">
        <v>0</v>
      </c>
      <c r="T153" s="192">
        <f>S153*H153</f>
        <v>0</v>
      </c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R153" s="193" t="s">
        <v>117</v>
      </c>
      <c r="AT153" s="193" t="s">
        <v>113</v>
      </c>
      <c r="AU153" s="193" t="s">
        <v>80</v>
      </c>
      <c r="AY153" s="16" t="s">
        <v>111</v>
      </c>
      <c r="BE153" s="194">
        <f>IF(N153="základní",J153,0)</f>
        <v>0</v>
      </c>
      <c r="BF153" s="194">
        <f>IF(N153="snížená",J153,0)</f>
        <v>0</v>
      </c>
      <c r="BG153" s="194">
        <f>IF(N153="zákl. přenesená",J153,0)</f>
        <v>0</v>
      </c>
      <c r="BH153" s="194">
        <f>IF(N153="sníž. přenesená",J153,0)</f>
        <v>0</v>
      </c>
      <c r="BI153" s="194">
        <f>IF(N153="nulová",J153,0)</f>
        <v>0</v>
      </c>
      <c r="BJ153" s="16" t="s">
        <v>78</v>
      </c>
      <c r="BK153" s="194">
        <f>ROUND(I153*H153,2)</f>
        <v>0</v>
      </c>
      <c r="BL153" s="16" t="s">
        <v>117</v>
      </c>
      <c r="BM153" s="193" t="s">
        <v>194</v>
      </c>
    </row>
    <row r="154" spans="1:65" s="2" customFormat="1" ht="16.5" customHeight="1">
      <c r="A154" s="33"/>
      <c r="B154" s="34"/>
      <c r="C154" s="218" t="s">
        <v>195</v>
      </c>
      <c r="D154" s="218" t="s">
        <v>196</v>
      </c>
      <c r="E154" s="219" t="s">
        <v>197</v>
      </c>
      <c r="F154" s="220" t="s">
        <v>198</v>
      </c>
      <c r="G154" s="221" t="s">
        <v>116</v>
      </c>
      <c r="H154" s="222">
        <v>121.38</v>
      </c>
      <c r="I154" s="223"/>
      <c r="J154" s="224">
        <f>ROUND(I154*H154,2)</f>
        <v>0</v>
      </c>
      <c r="K154" s="225"/>
      <c r="L154" s="226"/>
      <c r="M154" s="227" t="s">
        <v>1</v>
      </c>
      <c r="N154" s="228" t="s">
        <v>38</v>
      </c>
      <c r="O154" s="70"/>
      <c r="P154" s="191">
        <f>O154*H154</f>
        <v>0</v>
      </c>
      <c r="Q154" s="191">
        <v>0.11799999999999999</v>
      </c>
      <c r="R154" s="191">
        <f>Q154*H154</f>
        <v>14.322839999999999</v>
      </c>
      <c r="S154" s="191">
        <v>0</v>
      </c>
      <c r="T154" s="192">
        <f>S154*H154</f>
        <v>0</v>
      </c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R154" s="193" t="s">
        <v>156</v>
      </c>
      <c r="AT154" s="193" t="s">
        <v>196</v>
      </c>
      <c r="AU154" s="193" t="s">
        <v>80</v>
      </c>
      <c r="AY154" s="16" t="s">
        <v>111</v>
      </c>
      <c r="BE154" s="194">
        <f>IF(N154="základní",J154,0)</f>
        <v>0</v>
      </c>
      <c r="BF154" s="194">
        <f>IF(N154="snížená",J154,0)</f>
        <v>0</v>
      </c>
      <c r="BG154" s="194">
        <f>IF(N154="zákl. přenesená",J154,0)</f>
        <v>0</v>
      </c>
      <c r="BH154" s="194">
        <f>IF(N154="sníž. přenesená",J154,0)</f>
        <v>0</v>
      </c>
      <c r="BI154" s="194">
        <f>IF(N154="nulová",J154,0)</f>
        <v>0</v>
      </c>
      <c r="BJ154" s="16" t="s">
        <v>78</v>
      </c>
      <c r="BK154" s="194">
        <f>ROUND(I154*H154,2)</f>
        <v>0</v>
      </c>
      <c r="BL154" s="16" t="s">
        <v>117</v>
      </c>
      <c r="BM154" s="193" t="s">
        <v>199</v>
      </c>
    </row>
    <row r="155" spans="1:65" s="13" customFormat="1" ht="11.25">
      <c r="B155" s="195"/>
      <c r="C155" s="196"/>
      <c r="D155" s="197" t="s">
        <v>119</v>
      </c>
      <c r="E155" s="196"/>
      <c r="F155" s="199" t="s">
        <v>200</v>
      </c>
      <c r="G155" s="196"/>
      <c r="H155" s="200">
        <v>121.38</v>
      </c>
      <c r="I155" s="201"/>
      <c r="J155" s="196"/>
      <c r="K155" s="196"/>
      <c r="L155" s="202"/>
      <c r="M155" s="203"/>
      <c r="N155" s="204"/>
      <c r="O155" s="204"/>
      <c r="P155" s="204"/>
      <c r="Q155" s="204"/>
      <c r="R155" s="204"/>
      <c r="S155" s="204"/>
      <c r="T155" s="205"/>
      <c r="AT155" s="206" t="s">
        <v>119</v>
      </c>
      <c r="AU155" s="206" t="s">
        <v>80</v>
      </c>
      <c r="AV155" s="13" t="s">
        <v>80</v>
      </c>
      <c r="AW155" s="13" t="s">
        <v>4</v>
      </c>
      <c r="AX155" s="13" t="s">
        <v>78</v>
      </c>
      <c r="AY155" s="206" t="s">
        <v>111</v>
      </c>
    </row>
    <row r="156" spans="1:65" s="12" customFormat="1" ht="22.9" customHeight="1">
      <c r="B156" s="165"/>
      <c r="C156" s="166"/>
      <c r="D156" s="167" t="s">
        <v>72</v>
      </c>
      <c r="E156" s="179" t="s">
        <v>161</v>
      </c>
      <c r="F156" s="179" t="s">
        <v>201</v>
      </c>
      <c r="G156" s="166"/>
      <c r="H156" s="166"/>
      <c r="I156" s="169"/>
      <c r="J156" s="180">
        <f>BK156</f>
        <v>0</v>
      </c>
      <c r="K156" s="166"/>
      <c r="L156" s="171"/>
      <c r="M156" s="172"/>
      <c r="N156" s="173"/>
      <c r="O156" s="173"/>
      <c r="P156" s="174">
        <f>SUM(P157:P164)</f>
        <v>0</v>
      </c>
      <c r="Q156" s="173"/>
      <c r="R156" s="174">
        <f>SUM(R157:R164)</f>
        <v>16.7831312</v>
      </c>
      <c r="S156" s="173"/>
      <c r="T156" s="175">
        <f>SUM(T157:T164)</f>
        <v>0</v>
      </c>
      <c r="AR156" s="176" t="s">
        <v>78</v>
      </c>
      <c r="AT156" s="177" t="s">
        <v>72</v>
      </c>
      <c r="AU156" s="177" t="s">
        <v>78</v>
      </c>
      <c r="AY156" s="176" t="s">
        <v>111</v>
      </c>
      <c r="BK156" s="178">
        <f>SUM(BK157:BK164)</f>
        <v>0</v>
      </c>
    </row>
    <row r="157" spans="1:65" s="2" customFormat="1" ht="24.2" customHeight="1">
      <c r="A157" s="33"/>
      <c r="B157" s="34"/>
      <c r="C157" s="181" t="s">
        <v>202</v>
      </c>
      <c r="D157" s="181" t="s">
        <v>113</v>
      </c>
      <c r="E157" s="182" t="s">
        <v>203</v>
      </c>
      <c r="F157" s="183" t="s">
        <v>204</v>
      </c>
      <c r="G157" s="184" t="s">
        <v>139</v>
      </c>
      <c r="H157" s="185">
        <v>54</v>
      </c>
      <c r="I157" s="186"/>
      <c r="J157" s="187">
        <f>ROUND(I157*H157,2)</f>
        <v>0</v>
      </c>
      <c r="K157" s="188"/>
      <c r="L157" s="38"/>
      <c r="M157" s="189" t="s">
        <v>1</v>
      </c>
      <c r="N157" s="190" t="s">
        <v>38</v>
      </c>
      <c r="O157" s="70"/>
      <c r="P157" s="191">
        <f>O157*H157</f>
        <v>0</v>
      </c>
      <c r="Q157" s="191">
        <v>0.14066999999999999</v>
      </c>
      <c r="R157" s="191">
        <f>Q157*H157</f>
        <v>7.5961799999999995</v>
      </c>
      <c r="S157" s="191">
        <v>0</v>
      </c>
      <c r="T157" s="192">
        <f>S157*H157</f>
        <v>0</v>
      </c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R157" s="193" t="s">
        <v>117</v>
      </c>
      <c r="AT157" s="193" t="s">
        <v>113</v>
      </c>
      <c r="AU157" s="193" t="s">
        <v>80</v>
      </c>
      <c r="AY157" s="16" t="s">
        <v>111</v>
      </c>
      <c r="BE157" s="194">
        <f>IF(N157="základní",J157,0)</f>
        <v>0</v>
      </c>
      <c r="BF157" s="194">
        <f>IF(N157="snížená",J157,0)</f>
        <v>0</v>
      </c>
      <c r="BG157" s="194">
        <f>IF(N157="zákl. přenesená",J157,0)</f>
        <v>0</v>
      </c>
      <c r="BH157" s="194">
        <f>IF(N157="sníž. přenesená",J157,0)</f>
        <v>0</v>
      </c>
      <c r="BI157" s="194">
        <f>IF(N157="nulová",J157,0)</f>
        <v>0</v>
      </c>
      <c r="BJ157" s="16" t="s">
        <v>78</v>
      </c>
      <c r="BK157" s="194">
        <f>ROUND(I157*H157,2)</f>
        <v>0</v>
      </c>
      <c r="BL157" s="16" t="s">
        <v>117</v>
      </c>
      <c r="BM157" s="193" t="s">
        <v>205</v>
      </c>
    </row>
    <row r="158" spans="1:65" s="2" customFormat="1" ht="21.75" customHeight="1">
      <c r="A158" s="33"/>
      <c r="B158" s="34"/>
      <c r="C158" s="218" t="s">
        <v>206</v>
      </c>
      <c r="D158" s="218" t="s">
        <v>196</v>
      </c>
      <c r="E158" s="219" t="s">
        <v>207</v>
      </c>
      <c r="F158" s="220" t="s">
        <v>208</v>
      </c>
      <c r="G158" s="221" t="s">
        <v>139</v>
      </c>
      <c r="H158" s="222">
        <v>55.08</v>
      </c>
      <c r="I158" s="223"/>
      <c r="J158" s="224">
        <f>ROUND(I158*H158,2)</f>
        <v>0</v>
      </c>
      <c r="K158" s="225"/>
      <c r="L158" s="226"/>
      <c r="M158" s="227" t="s">
        <v>1</v>
      </c>
      <c r="N158" s="228" t="s">
        <v>38</v>
      </c>
      <c r="O158" s="70"/>
      <c r="P158" s="191">
        <f>O158*H158</f>
        <v>0</v>
      </c>
      <c r="Q158" s="191">
        <v>5.7000000000000002E-2</v>
      </c>
      <c r="R158" s="191">
        <f>Q158*H158</f>
        <v>3.1395599999999999</v>
      </c>
      <c r="S158" s="191">
        <v>0</v>
      </c>
      <c r="T158" s="192">
        <f>S158*H158</f>
        <v>0</v>
      </c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R158" s="193" t="s">
        <v>156</v>
      </c>
      <c r="AT158" s="193" t="s">
        <v>196</v>
      </c>
      <c r="AU158" s="193" t="s">
        <v>80</v>
      </c>
      <c r="AY158" s="16" t="s">
        <v>111</v>
      </c>
      <c r="BE158" s="194">
        <f>IF(N158="základní",J158,0)</f>
        <v>0</v>
      </c>
      <c r="BF158" s="194">
        <f>IF(N158="snížená",J158,0)</f>
        <v>0</v>
      </c>
      <c r="BG158" s="194">
        <f>IF(N158="zákl. přenesená",J158,0)</f>
        <v>0</v>
      </c>
      <c r="BH158" s="194">
        <f>IF(N158="sníž. přenesená",J158,0)</f>
        <v>0</v>
      </c>
      <c r="BI158" s="194">
        <f>IF(N158="nulová",J158,0)</f>
        <v>0</v>
      </c>
      <c r="BJ158" s="16" t="s">
        <v>78</v>
      </c>
      <c r="BK158" s="194">
        <f>ROUND(I158*H158,2)</f>
        <v>0</v>
      </c>
      <c r="BL158" s="16" t="s">
        <v>117</v>
      </c>
      <c r="BM158" s="193" t="s">
        <v>209</v>
      </c>
    </row>
    <row r="159" spans="1:65" s="13" customFormat="1" ht="11.25">
      <c r="B159" s="195"/>
      <c r="C159" s="196"/>
      <c r="D159" s="197" t="s">
        <v>119</v>
      </c>
      <c r="E159" s="196"/>
      <c r="F159" s="199" t="s">
        <v>210</v>
      </c>
      <c r="G159" s="196"/>
      <c r="H159" s="200">
        <v>55.08</v>
      </c>
      <c r="I159" s="201"/>
      <c r="J159" s="196"/>
      <c r="K159" s="196"/>
      <c r="L159" s="202"/>
      <c r="M159" s="203"/>
      <c r="N159" s="204"/>
      <c r="O159" s="204"/>
      <c r="P159" s="204"/>
      <c r="Q159" s="204"/>
      <c r="R159" s="204"/>
      <c r="S159" s="204"/>
      <c r="T159" s="205"/>
      <c r="AT159" s="206" t="s">
        <v>119</v>
      </c>
      <c r="AU159" s="206" t="s">
        <v>80</v>
      </c>
      <c r="AV159" s="13" t="s">
        <v>80</v>
      </c>
      <c r="AW159" s="13" t="s">
        <v>4</v>
      </c>
      <c r="AX159" s="13" t="s">
        <v>78</v>
      </c>
      <c r="AY159" s="206" t="s">
        <v>111</v>
      </c>
    </row>
    <row r="160" spans="1:65" s="2" customFormat="1" ht="24.2" customHeight="1">
      <c r="A160" s="33"/>
      <c r="B160" s="34"/>
      <c r="C160" s="181" t="s">
        <v>211</v>
      </c>
      <c r="D160" s="181" t="s">
        <v>113</v>
      </c>
      <c r="E160" s="182" t="s">
        <v>212</v>
      </c>
      <c r="F160" s="183" t="s">
        <v>213</v>
      </c>
      <c r="G160" s="184" t="s">
        <v>144</v>
      </c>
      <c r="H160" s="185">
        <v>2.68</v>
      </c>
      <c r="I160" s="186"/>
      <c r="J160" s="187">
        <f>ROUND(I160*H160,2)</f>
        <v>0</v>
      </c>
      <c r="K160" s="188"/>
      <c r="L160" s="38"/>
      <c r="M160" s="189" t="s">
        <v>1</v>
      </c>
      <c r="N160" s="190" t="s">
        <v>38</v>
      </c>
      <c r="O160" s="70"/>
      <c r="P160" s="191">
        <f>O160*H160</f>
        <v>0</v>
      </c>
      <c r="Q160" s="191">
        <v>2.2563399999999998</v>
      </c>
      <c r="R160" s="191">
        <f>Q160*H160</f>
        <v>6.0469911999999999</v>
      </c>
      <c r="S160" s="191">
        <v>0</v>
      </c>
      <c r="T160" s="192">
        <f>S160*H160</f>
        <v>0</v>
      </c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R160" s="193" t="s">
        <v>117</v>
      </c>
      <c r="AT160" s="193" t="s">
        <v>113</v>
      </c>
      <c r="AU160" s="193" t="s">
        <v>80</v>
      </c>
      <c r="AY160" s="16" t="s">
        <v>111</v>
      </c>
      <c r="BE160" s="194">
        <f>IF(N160="základní",J160,0)</f>
        <v>0</v>
      </c>
      <c r="BF160" s="194">
        <f>IF(N160="snížená",J160,0)</f>
        <v>0</v>
      </c>
      <c r="BG160" s="194">
        <f>IF(N160="zákl. přenesená",J160,0)</f>
        <v>0</v>
      </c>
      <c r="BH160" s="194">
        <f>IF(N160="sníž. přenesená",J160,0)</f>
        <v>0</v>
      </c>
      <c r="BI160" s="194">
        <f>IF(N160="nulová",J160,0)</f>
        <v>0</v>
      </c>
      <c r="BJ160" s="16" t="s">
        <v>78</v>
      </c>
      <c r="BK160" s="194">
        <f>ROUND(I160*H160,2)</f>
        <v>0</v>
      </c>
      <c r="BL160" s="16" t="s">
        <v>117</v>
      </c>
      <c r="BM160" s="193" t="s">
        <v>214</v>
      </c>
    </row>
    <row r="161" spans="1:65" s="13" customFormat="1" ht="11.25">
      <c r="B161" s="195"/>
      <c r="C161" s="196"/>
      <c r="D161" s="197" t="s">
        <v>119</v>
      </c>
      <c r="E161" s="198" t="s">
        <v>1</v>
      </c>
      <c r="F161" s="199" t="s">
        <v>215</v>
      </c>
      <c r="G161" s="196"/>
      <c r="H161" s="200">
        <v>2.68</v>
      </c>
      <c r="I161" s="201"/>
      <c r="J161" s="196"/>
      <c r="K161" s="196"/>
      <c r="L161" s="202"/>
      <c r="M161" s="203"/>
      <c r="N161" s="204"/>
      <c r="O161" s="204"/>
      <c r="P161" s="204"/>
      <c r="Q161" s="204"/>
      <c r="R161" s="204"/>
      <c r="S161" s="204"/>
      <c r="T161" s="205"/>
      <c r="AT161" s="206" t="s">
        <v>119</v>
      </c>
      <c r="AU161" s="206" t="s">
        <v>80</v>
      </c>
      <c r="AV161" s="13" t="s">
        <v>80</v>
      </c>
      <c r="AW161" s="13" t="s">
        <v>30</v>
      </c>
      <c r="AX161" s="13" t="s">
        <v>78</v>
      </c>
      <c r="AY161" s="206" t="s">
        <v>111</v>
      </c>
    </row>
    <row r="162" spans="1:65" s="2" customFormat="1" ht="24.2" customHeight="1">
      <c r="A162" s="33"/>
      <c r="B162" s="34"/>
      <c r="C162" s="181" t="s">
        <v>216</v>
      </c>
      <c r="D162" s="181" t="s">
        <v>113</v>
      </c>
      <c r="E162" s="182" t="s">
        <v>217</v>
      </c>
      <c r="F162" s="183" t="s">
        <v>218</v>
      </c>
      <c r="G162" s="184" t="s">
        <v>139</v>
      </c>
      <c r="H162" s="185">
        <v>8</v>
      </c>
      <c r="I162" s="186"/>
      <c r="J162" s="187">
        <f>ROUND(I162*H162,2)</f>
        <v>0</v>
      </c>
      <c r="K162" s="188"/>
      <c r="L162" s="38"/>
      <c r="M162" s="189" t="s">
        <v>1</v>
      </c>
      <c r="N162" s="190" t="s">
        <v>38</v>
      </c>
      <c r="O162" s="70"/>
      <c r="P162" s="191">
        <f>O162*H162</f>
        <v>0</v>
      </c>
      <c r="Q162" s="191">
        <v>0</v>
      </c>
      <c r="R162" s="191">
        <f>Q162*H162</f>
        <v>0</v>
      </c>
      <c r="S162" s="191">
        <v>0</v>
      </c>
      <c r="T162" s="192">
        <f>S162*H162</f>
        <v>0</v>
      </c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R162" s="193" t="s">
        <v>117</v>
      </c>
      <c r="AT162" s="193" t="s">
        <v>113</v>
      </c>
      <c r="AU162" s="193" t="s">
        <v>80</v>
      </c>
      <c r="AY162" s="16" t="s">
        <v>111</v>
      </c>
      <c r="BE162" s="194">
        <f>IF(N162="základní",J162,0)</f>
        <v>0</v>
      </c>
      <c r="BF162" s="194">
        <f>IF(N162="snížená",J162,0)</f>
        <v>0</v>
      </c>
      <c r="BG162" s="194">
        <f>IF(N162="zákl. přenesená",J162,0)</f>
        <v>0</v>
      </c>
      <c r="BH162" s="194">
        <f>IF(N162="sníž. přenesená",J162,0)</f>
        <v>0</v>
      </c>
      <c r="BI162" s="194">
        <f>IF(N162="nulová",J162,0)</f>
        <v>0</v>
      </c>
      <c r="BJ162" s="16" t="s">
        <v>78</v>
      </c>
      <c r="BK162" s="194">
        <f>ROUND(I162*H162,2)</f>
        <v>0</v>
      </c>
      <c r="BL162" s="16" t="s">
        <v>117</v>
      </c>
      <c r="BM162" s="193" t="s">
        <v>219</v>
      </c>
    </row>
    <row r="163" spans="1:65" s="2" customFormat="1" ht="24.2" customHeight="1">
      <c r="A163" s="33"/>
      <c r="B163" s="34"/>
      <c r="C163" s="181" t="s">
        <v>220</v>
      </c>
      <c r="D163" s="181" t="s">
        <v>113</v>
      </c>
      <c r="E163" s="182" t="s">
        <v>221</v>
      </c>
      <c r="F163" s="183" t="s">
        <v>222</v>
      </c>
      <c r="G163" s="184" t="s">
        <v>139</v>
      </c>
      <c r="H163" s="185">
        <v>8</v>
      </c>
      <c r="I163" s="186"/>
      <c r="J163" s="187">
        <f>ROUND(I163*H163,2)</f>
        <v>0</v>
      </c>
      <c r="K163" s="188"/>
      <c r="L163" s="38"/>
      <c r="M163" s="189" t="s">
        <v>1</v>
      </c>
      <c r="N163" s="190" t="s">
        <v>38</v>
      </c>
      <c r="O163" s="70"/>
      <c r="P163" s="191">
        <f>O163*H163</f>
        <v>0</v>
      </c>
      <c r="Q163" s="191">
        <v>5.0000000000000002E-5</v>
      </c>
      <c r="R163" s="191">
        <f>Q163*H163</f>
        <v>4.0000000000000002E-4</v>
      </c>
      <c r="S163" s="191">
        <v>0</v>
      </c>
      <c r="T163" s="192">
        <f>S163*H163</f>
        <v>0</v>
      </c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R163" s="193" t="s">
        <v>117</v>
      </c>
      <c r="AT163" s="193" t="s">
        <v>113</v>
      </c>
      <c r="AU163" s="193" t="s">
        <v>80</v>
      </c>
      <c r="AY163" s="16" t="s">
        <v>111</v>
      </c>
      <c r="BE163" s="194">
        <f>IF(N163="základní",J163,0)</f>
        <v>0</v>
      </c>
      <c r="BF163" s="194">
        <f>IF(N163="snížená",J163,0)</f>
        <v>0</v>
      </c>
      <c r="BG163" s="194">
        <f>IF(N163="zákl. přenesená",J163,0)</f>
        <v>0</v>
      </c>
      <c r="BH163" s="194">
        <f>IF(N163="sníž. přenesená",J163,0)</f>
        <v>0</v>
      </c>
      <c r="BI163" s="194">
        <f>IF(N163="nulová",J163,0)</f>
        <v>0</v>
      </c>
      <c r="BJ163" s="16" t="s">
        <v>78</v>
      </c>
      <c r="BK163" s="194">
        <f>ROUND(I163*H163,2)</f>
        <v>0</v>
      </c>
      <c r="BL163" s="16" t="s">
        <v>117</v>
      </c>
      <c r="BM163" s="193" t="s">
        <v>223</v>
      </c>
    </row>
    <row r="164" spans="1:65" s="2" customFormat="1" ht="16.5" customHeight="1">
      <c r="A164" s="33"/>
      <c r="B164" s="34"/>
      <c r="C164" s="181" t="s">
        <v>224</v>
      </c>
      <c r="D164" s="181" t="s">
        <v>113</v>
      </c>
      <c r="E164" s="182" t="s">
        <v>225</v>
      </c>
      <c r="F164" s="183" t="s">
        <v>226</v>
      </c>
      <c r="G164" s="184" t="s">
        <v>139</v>
      </c>
      <c r="H164" s="185">
        <v>8</v>
      </c>
      <c r="I164" s="186"/>
      <c r="J164" s="187">
        <f>ROUND(I164*H164,2)</f>
        <v>0</v>
      </c>
      <c r="K164" s="188"/>
      <c r="L164" s="38"/>
      <c r="M164" s="189" t="s">
        <v>1</v>
      </c>
      <c r="N164" s="190" t="s">
        <v>38</v>
      </c>
      <c r="O164" s="70"/>
      <c r="P164" s="191">
        <f>O164*H164</f>
        <v>0</v>
      </c>
      <c r="Q164" s="191">
        <v>0</v>
      </c>
      <c r="R164" s="191">
        <f>Q164*H164</f>
        <v>0</v>
      </c>
      <c r="S164" s="191">
        <v>0</v>
      </c>
      <c r="T164" s="192">
        <f>S164*H164</f>
        <v>0</v>
      </c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R164" s="193" t="s">
        <v>117</v>
      </c>
      <c r="AT164" s="193" t="s">
        <v>113</v>
      </c>
      <c r="AU164" s="193" t="s">
        <v>80</v>
      </c>
      <c r="AY164" s="16" t="s">
        <v>111</v>
      </c>
      <c r="BE164" s="194">
        <f>IF(N164="základní",J164,0)</f>
        <v>0</v>
      </c>
      <c r="BF164" s="194">
        <f>IF(N164="snížená",J164,0)</f>
        <v>0</v>
      </c>
      <c r="BG164" s="194">
        <f>IF(N164="zákl. přenesená",J164,0)</f>
        <v>0</v>
      </c>
      <c r="BH164" s="194">
        <f>IF(N164="sníž. přenesená",J164,0)</f>
        <v>0</v>
      </c>
      <c r="BI164" s="194">
        <f>IF(N164="nulová",J164,0)</f>
        <v>0</v>
      </c>
      <c r="BJ164" s="16" t="s">
        <v>78</v>
      </c>
      <c r="BK164" s="194">
        <f>ROUND(I164*H164,2)</f>
        <v>0</v>
      </c>
      <c r="BL164" s="16" t="s">
        <v>117</v>
      </c>
      <c r="BM164" s="193" t="s">
        <v>227</v>
      </c>
    </row>
    <row r="165" spans="1:65" s="12" customFormat="1" ht="22.9" customHeight="1">
      <c r="B165" s="165"/>
      <c r="C165" s="166"/>
      <c r="D165" s="167" t="s">
        <v>72</v>
      </c>
      <c r="E165" s="179" t="s">
        <v>228</v>
      </c>
      <c r="F165" s="179" t="s">
        <v>229</v>
      </c>
      <c r="G165" s="166"/>
      <c r="H165" s="166"/>
      <c r="I165" s="169"/>
      <c r="J165" s="180">
        <f>BK165</f>
        <v>0</v>
      </c>
      <c r="K165" s="166"/>
      <c r="L165" s="171"/>
      <c r="M165" s="172"/>
      <c r="N165" s="173"/>
      <c r="O165" s="173"/>
      <c r="P165" s="174">
        <f>SUM(P166:P174)</f>
        <v>0</v>
      </c>
      <c r="Q165" s="173"/>
      <c r="R165" s="174">
        <f>SUM(R166:R174)</f>
        <v>0</v>
      </c>
      <c r="S165" s="173"/>
      <c r="T165" s="175">
        <f>SUM(T166:T174)</f>
        <v>0</v>
      </c>
      <c r="AR165" s="176" t="s">
        <v>78</v>
      </c>
      <c r="AT165" s="177" t="s">
        <v>72</v>
      </c>
      <c r="AU165" s="177" t="s">
        <v>78</v>
      </c>
      <c r="AY165" s="176" t="s">
        <v>111</v>
      </c>
      <c r="BK165" s="178">
        <f>SUM(BK166:BK174)</f>
        <v>0</v>
      </c>
    </row>
    <row r="166" spans="1:65" s="2" customFormat="1" ht="21.75" customHeight="1">
      <c r="A166" s="33"/>
      <c r="B166" s="34"/>
      <c r="C166" s="181" t="s">
        <v>7</v>
      </c>
      <c r="D166" s="181" t="s">
        <v>113</v>
      </c>
      <c r="E166" s="182" t="s">
        <v>230</v>
      </c>
      <c r="F166" s="183" t="s">
        <v>231</v>
      </c>
      <c r="G166" s="184" t="s">
        <v>232</v>
      </c>
      <c r="H166" s="185">
        <v>98.757000000000005</v>
      </c>
      <c r="I166" s="186"/>
      <c r="J166" s="187">
        <f>ROUND(I166*H166,2)</f>
        <v>0</v>
      </c>
      <c r="K166" s="188"/>
      <c r="L166" s="38"/>
      <c r="M166" s="189" t="s">
        <v>1</v>
      </c>
      <c r="N166" s="190" t="s">
        <v>38</v>
      </c>
      <c r="O166" s="70"/>
      <c r="P166" s="191">
        <f>O166*H166</f>
        <v>0</v>
      </c>
      <c r="Q166" s="191">
        <v>0</v>
      </c>
      <c r="R166" s="191">
        <f>Q166*H166</f>
        <v>0</v>
      </c>
      <c r="S166" s="191">
        <v>0</v>
      </c>
      <c r="T166" s="192">
        <f>S166*H166</f>
        <v>0</v>
      </c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R166" s="193" t="s">
        <v>117</v>
      </c>
      <c r="AT166" s="193" t="s">
        <v>113</v>
      </c>
      <c r="AU166" s="193" t="s">
        <v>80</v>
      </c>
      <c r="AY166" s="16" t="s">
        <v>111</v>
      </c>
      <c r="BE166" s="194">
        <f>IF(N166="základní",J166,0)</f>
        <v>0</v>
      </c>
      <c r="BF166" s="194">
        <f>IF(N166="snížená",J166,0)</f>
        <v>0</v>
      </c>
      <c r="BG166" s="194">
        <f>IF(N166="zákl. přenesená",J166,0)</f>
        <v>0</v>
      </c>
      <c r="BH166" s="194">
        <f>IF(N166="sníž. přenesená",J166,0)</f>
        <v>0</v>
      </c>
      <c r="BI166" s="194">
        <f>IF(N166="nulová",J166,0)</f>
        <v>0</v>
      </c>
      <c r="BJ166" s="16" t="s">
        <v>78</v>
      </c>
      <c r="BK166" s="194">
        <f>ROUND(I166*H166,2)</f>
        <v>0</v>
      </c>
      <c r="BL166" s="16" t="s">
        <v>117</v>
      </c>
      <c r="BM166" s="193" t="s">
        <v>233</v>
      </c>
    </row>
    <row r="167" spans="1:65" s="2" customFormat="1" ht="24.2" customHeight="1">
      <c r="A167" s="33"/>
      <c r="B167" s="34"/>
      <c r="C167" s="181" t="s">
        <v>234</v>
      </c>
      <c r="D167" s="181" t="s">
        <v>113</v>
      </c>
      <c r="E167" s="182" t="s">
        <v>235</v>
      </c>
      <c r="F167" s="183" t="s">
        <v>236</v>
      </c>
      <c r="G167" s="184" t="s">
        <v>232</v>
      </c>
      <c r="H167" s="185">
        <v>1678.8689999999999</v>
      </c>
      <c r="I167" s="186"/>
      <c r="J167" s="187">
        <f>ROUND(I167*H167,2)</f>
        <v>0</v>
      </c>
      <c r="K167" s="188"/>
      <c r="L167" s="38"/>
      <c r="M167" s="189" t="s">
        <v>1</v>
      </c>
      <c r="N167" s="190" t="s">
        <v>38</v>
      </c>
      <c r="O167" s="70"/>
      <c r="P167" s="191">
        <f>O167*H167</f>
        <v>0</v>
      </c>
      <c r="Q167" s="191">
        <v>0</v>
      </c>
      <c r="R167" s="191">
        <f>Q167*H167</f>
        <v>0</v>
      </c>
      <c r="S167" s="191">
        <v>0</v>
      </c>
      <c r="T167" s="192">
        <f>S167*H167</f>
        <v>0</v>
      </c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R167" s="193" t="s">
        <v>117</v>
      </c>
      <c r="AT167" s="193" t="s">
        <v>113</v>
      </c>
      <c r="AU167" s="193" t="s">
        <v>80</v>
      </c>
      <c r="AY167" s="16" t="s">
        <v>111</v>
      </c>
      <c r="BE167" s="194">
        <f>IF(N167="základní",J167,0)</f>
        <v>0</v>
      </c>
      <c r="BF167" s="194">
        <f>IF(N167="snížená",J167,0)</f>
        <v>0</v>
      </c>
      <c r="BG167" s="194">
        <f>IF(N167="zákl. přenesená",J167,0)</f>
        <v>0</v>
      </c>
      <c r="BH167" s="194">
        <f>IF(N167="sníž. přenesená",J167,0)</f>
        <v>0</v>
      </c>
      <c r="BI167" s="194">
        <f>IF(N167="nulová",J167,0)</f>
        <v>0</v>
      </c>
      <c r="BJ167" s="16" t="s">
        <v>78</v>
      </c>
      <c r="BK167" s="194">
        <f>ROUND(I167*H167,2)</f>
        <v>0</v>
      </c>
      <c r="BL167" s="16" t="s">
        <v>117</v>
      </c>
      <c r="BM167" s="193" t="s">
        <v>237</v>
      </c>
    </row>
    <row r="168" spans="1:65" s="13" customFormat="1" ht="11.25">
      <c r="B168" s="195"/>
      <c r="C168" s="196"/>
      <c r="D168" s="197" t="s">
        <v>119</v>
      </c>
      <c r="E168" s="196"/>
      <c r="F168" s="199" t="s">
        <v>238</v>
      </c>
      <c r="G168" s="196"/>
      <c r="H168" s="200">
        <v>1678.8689999999999</v>
      </c>
      <c r="I168" s="201"/>
      <c r="J168" s="196"/>
      <c r="K168" s="196"/>
      <c r="L168" s="202"/>
      <c r="M168" s="203"/>
      <c r="N168" s="204"/>
      <c r="O168" s="204"/>
      <c r="P168" s="204"/>
      <c r="Q168" s="204"/>
      <c r="R168" s="204"/>
      <c r="S168" s="204"/>
      <c r="T168" s="205"/>
      <c r="AT168" s="206" t="s">
        <v>119</v>
      </c>
      <c r="AU168" s="206" t="s">
        <v>80</v>
      </c>
      <c r="AV168" s="13" t="s">
        <v>80</v>
      </c>
      <c r="AW168" s="13" t="s">
        <v>4</v>
      </c>
      <c r="AX168" s="13" t="s">
        <v>78</v>
      </c>
      <c r="AY168" s="206" t="s">
        <v>111</v>
      </c>
    </row>
    <row r="169" spans="1:65" s="2" customFormat="1" ht="44.25" customHeight="1">
      <c r="A169" s="33"/>
      <c r="B169" s="34"/>
      <c r="C169" s="181" t="s">
        <v>239</v>
      </c>
      <c r="D169" s="181" t="s">
        <v>113</v>
      </c>
      <c r="E169" s="182" t="s">
        <v>240</v>
      </c>
      <c r="F169" s="183" t="s">
        <v>241</v>
      </c>
      <c r="G169" s="184" t="s">
        <v>232</v>
      </c>
      <c r="H169" s="185">
        <v>71.891000000000005</v>
      </c>
      <c r="I169" s="186"/>
      <c r="J169" s="187">
        <f>ROUND(I169*H169,2)</f>
        <v>0</v>
      </c>
      <c r="K169" s="188"/>
      <c r="L169" s="38"/>
      <c r="M169" s="189" t="s">
        <v>1</v>
      </c>
      <c r="N169" s="190" t="s">
        <v>38</v>
      </c>
      <c r="O169" s="70"/>
      <c r="P169" s="191">
        <f>O169*H169</f>
        <v>0</v>
      </c>
      <c r="Q169" s="191">
        <v>0</v>
      </c>
      <c r="R169" s="191">
        <f>Q169*H169</f>
        <v>0</v>
      </c>
      <c r="S169" s="191">
        <v>0</v>
      </c>
      <c r="T169" s="192">
        <f>S169*H169</f>
        <v>0</v>
      </c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R169" s="193" t="s">
        <v>117</v>
      </c>
      <c r="AT169" s="193" t="s">
        <v>113</v>
      </c>
      <c r="AU169" s="193" t="s">
        <v>80</v>
      </c>
      <c r="AY169" s="16" t="s">
        <v>111</v>
      </c>
      <c r="BE169" s="194">
        <f>IF(N169="základní",J169,0)</f>
        <v>0</v>
      </c>
      <c r="BF169" s="194">
        <f>IF(N169="snížená",J169,0)</f>
        <v>0</v>
      </c>
      <c r="BG169" s="194">
        <f>IF(N169="zákl. přenesená",J169,0)</f>
        <v>0</v>
      </c>
      <c r="BH169" s="194">
        <f>IF(N169="sníž. přenesená",J169,0)</f>
        <v>0</v>
      </c>
      <c r="BI169" s="194">
        <f>IF(N169="nulová",J169,0)</f>
        <v>0</v>
      </c>
      <c r="BJ169" s="16" t="s">
        <v>78</v>
      </c>
      <c r="BK169" s="194">
        <f>ROUND(I169*H169,2)</f>
        <v>0</v>
      </c>
      <c r="BL169" s="16" t="s">
        <v>117</v>
      </c>
      <c r="BM169" s="193" t="s">
        <v>242</v>
      </c>
    </row>
    <row r="170" spans="1:65" s="13" customFormat="1" ht="11.25">
      <c r="B170" s="195"/>
      <c r="C170" s="196"/>
      <c r="D170" s="197" t="s">
        <v>119</v>
      </c>
      <c r="E170" s="198" t="s">
        <v>1</v>
      </c>
      <c r="F170" s="199" t="s">
        <v>243</v>
      </c>
      <c r="G170" s="196"/>
      <c r="H170" s="200">
        <v>62.890999999999998</v>
      </c>
      <c r="I170" s="201"/>
      <c r="J170" s="196"/>
      <c r="K170" s="196"/>
      <c r="L170" s="202"/>
      <c r="M170" s="203"/>
      <c r="N170" s="204"/>
      <c r="O170" s="204"/>
      <c r="P170" s="204"/>
      <c r="Q170" s="204"/>
      <c r="R170" s="204"/>
      <c r="S170" s="204"/>
      <c r="T170" s="205"/>
      <c r="AT170" s="206" t="s">
        <v>119</v>
      </c>
      <c r="AU170" s="206" t="s">
        <v>80</v>
      </c>
      <c r="AV170" s="13" t="s">
        <v>80</v>
      </c>
      <c r="AW170" s="13" t="s">
        <v>30</v>
      </c>
      <c r="AX170" s="13" t="s">
        <v>73</v>
      </c>
      <c r="AY170" s="206" t="s">
        <v>111</v>
      </c>
    </row>
    <row r="171" spans="1:65" s="13" customFormat="1" ht="11.25">
      <c r="B171" s="195"/>
      <c r="C171" s="196"/>
      <c r="D171" s="197" t="s">
        <v>119</v>
      </c>
      <c r="E171" s="198" t="s">
        <v>1</v>
      </c>
      <c r="F171" s="199" t="s">
        <v>244</v>
      </c>
      <c r="G171" s="196"/>
      <c r="H171" s="200">
        <v>9</v>
      </c>
      <c r="I171" s="201"/>
      <c r="J171" s="196"/>
      <c r="K171" s="196"/>
      <c r="L171" s="202"/>
      <c r="M171" s="203"/>
      <c r="N171" s="204"/>
      <c r="O171" s="204"/>
      <c r="P171" s="204"/>
      <c r="Q171" s="204"/>
      <c r="R171" s="204"/>
      <c r="S171" s="204"/>
      <c r="T171" s="205"/>
      <c r="AT171" s="206" t="s">
        <v>119</v>
      </c>
      <c r="AU171" s="206" t="s">
        <v>80</v>
      </c>
      <c r="AV171" s="13" t="s">
        <v>80</v>
      </c>
      <c r="AW171" s="13" t="s">
        <v>30</v>
      </c>
      <c r="AX171" s="13" t="s">
        <v>73</v>
      </c>
      <c r="AY171" s="206" t="s">
        <v>111</v>
      </c>
    </row>
    <row r="172" spans="1:65" s="14" customFormat="1" ht="11.25">
      <c r="B172" s="207"/>
      <c r="C172" s="208"/>
      <c r="D172" s="197" t="s">
        <v>119</v>
      </c>
      <c r="E172" s="209" t="s">
        <v>1</v>
      </c>
      <c r="F172" s="210" t="s">
        <v>127</v>
      </c>
      <c r="G172" s="208"/>
      <c r="H172" s="211">
        <v>71.890999999999991</v>
      </c>
      <c r="I172" s="212"/>
      <c r="J172" s="208"/>
      <c r="K172" s="208"/>
      <c r="L172" s="213"/>
      <c r="M172" s="214"/>
      <c r="N172" s="215"/>
      <c r="O172" s="215"/>
      <c r="P172" s="215"/>
      <c r="Q172" s="215"/>
      <c r="R172" s="215"/>
      <c r="S172" s="215"/>
      <c r="T172" s="216"/>
      <c r="AT172" s="217" t="s">
        <v>119</v>
      </c>
      <c r="AU172" s="217" t="s">
        <v>80</v>
      </c>
      <c r="AV172" s="14" t="s">
        <v>117</v>
      </c>
      <c r="AW172" s="14" t="s">
        <v>30</v>
      </c>
      <c r="AX172" s="14" t="s">
        <v>78</v>
      </c>
      <c r="AY172" s="217" t="s">
        <v>111</v>
      </c>
    </row>
    <row r="173" spans="1:65" s="2" customFormat="1" ht="44.25" customHeight="1">
      <c r="A173" s="33"/>
      <c r="B173" s="34"/>
      <c r="C173" s="181" t="s">
        <v>245</v>
      </c>
      <c r="D173" s="181" t="s">
        <v>113</v>
      </c>
      <c r="E173" s="182" t="s">
        <v>246</v>
      </c>
      <c r="F173" s="183" t="s">
        <v>247</v>
      </c>
      <c r="G173" s="184" t="s">
        <v>232</v>
      </c>
      <c r="H173" s="185">
        <v>35.866</v>
      </c>
      <c r="I173" s="186"/>
      <c r="J173" s="187">
        <f>ROUND(I173*H173,2)</f>
        <v>0</v>
      </c>
      <c r="K173" s="188"/>
      <c r="L173" s="38"/>
      <c r="M173" s="189" t="s">
        <v>1</v>
      </c>
      <c r="N173" s="190" t="s">
        <v>38</v>
      </c>
      <c r="O173" s="70"/>
      <c r="P173" s="191">
        <f>O173*H173</f>
        <v>0</v>
      </c>
      <c r="Q173" s="191">
        <v>0</v>
      </c>
      <c r="R173" s="191">
        <f>Q173*H173</f>
        <v>0</v>
      </c>
      <c r="S173" s="191">
        <v>0</v>
      </c>
      <c r="T173" s="192">
        <f>S173*H173</f>
        <v>0</v>
      </c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R173" s="193" t="s">
        <v>117</v>
      </c>
      <c r="AT173" s="193" t="s">
        <v>113</v>
      </c>
      <c r="AU173" s="193" t="s">
        <v>80</v>
      </c>
      <c r="AY173" s="16" t="s">
        <v>111</v>
      </c>
      <c r="BE173" s="194">
        <f>IF(N173="základní",J173,0)</f>
        <v>0</v>
      </c>
      <c r="BF173" s="194">
        <f>IF(N173="snížená",J173,0)</f>
        <v>0</v>
      </c>
      <c r="BG173" s="194">
        <f>IF(N173="zákl. přenesená",J173,0)</f>
        <v>0</v>
      </c>
      <c r="BH173" s="194">
        <f>IF(N173="sníž. přenesená",J173,0)</f>
        <v>0</v>
      </c>
      <c r="BI173" s="194">
        <f>IF(N173="nulová",J173,0)</f>
        <v>0</v>
      </c>
      <c r="BJ173" s="16" t="s">
        <v>78</v>
      </c>
      <c r="BK173" s="194">
        <f>ROUND(I173*H173,2)</f>
        <v>0</v>
      </c>
      <c r="BL173" s="16" t="s">
        <v>117</v>
      </c>
      <c r="BM173" s="193" t="s">
        <v>248</v>
      </c>
    </row>
    <row r="174" spans="1:65" s="13" customFormat="1" ht="11.25">
      <c r="B174" s="195"/>
      <c r="C174" s="196"/>
      <c r="D174" s="197" t="s">
        <v>119</v>
      </c>
      <c r="E174" s="198" t="s">
        <v>1</v>
      </c>
      <c r="F174" s="199" t="s">
        <v>249</v>
      </c>
      <c r="G174" s="196"/>
      <c r="H174" s="200">
        <v>35.866</v>
      </c>
      <c r="I174" s="201"/>
      <c r="J174" s="196"/>
      <c r="K174" s="196"/>
      <c r="L174" s="202"/>
      <c r="M174" s="203"/>
      <c r="N174" s="204"/>
      <c r="O174" s="204"/>
      <c r="P174" s="204"/>
      <c r="Q174" s="204"/>
      <c r="R174" s="204"/>
      <c r="S174" s="204"/>
      <c r="T174" s="205"/>
      <c r="AT174" s="206" t="s">
        <v>119</v>
      </c>
      <c r="AU174" s="206" t="s">
        <v>80</v>
      </c>
      <c r="AV174" s="13" t="s">
        <v>80</v>
      </c>
      <c r="AW174" s="13" t="s">
        <v>30</v>
      </c>
      <c r="AX174" s="13" t="s">
        <v>78</v>
      </c>
      <c r="AY174" s="206" t="s">
        <v>111</v>
      </c>
    </row>
    <row r="175" spans="1:65" s="12" customFormat="1" ht="22.9" customHeight="1">
      <c r="B175" s="165"/>
      <c r="C175" s="166"/>
      <c r="D175" s="167" t="s">
        <v>72</v>
      </c>
      <c r="E175" s="179" t="s">
        <v>250</v>
      </c>
      <c r="F175" s="179" t="s">
        <v>251</v>
      </c>
      <c r="G175" s="166"/>
      <c r="H175" s="166"/>
      <c r="I175" s="169"/>
      <c r="J175" s="180">
        <f>BK175</f>
        <v>0</v>
      </c>
      <c r="K175" s="166"/>
      <c r="L175" s="171"/>
      <c r="M175" s="172"/>
      <c r="N175" s="173"/>
      <c r="O175" s="173"/>
      <c r="P175" s="174">
        <f>P176</f>
        <v>0</v>
      </c>
      <c r="Q175" s="173"/>
      <c r="R175" s="174">
        <f>R176</f>
        <v>0</v>
      </c>
      <c r="S175" s="173"/>
      <c r="T175" s="175">
        <f>T176</f>
        <v>0</v>
      </c>
      <c r="AR175" s="176" t="s">
        <v>78</v>
      </c>
      <c r="AT175" s="177" t="s">
        <v>72</v>
      </c>
      <c r="AU175" s="177" t="s">
        <v>78</v>
      </c>
      <c r="AY175" s="176" t="s">
        <v>111</v>
      </c>
      <c r="BK175" s="178">
        <f>BK176</f>
        <v>0</v>
      </c>
    </row>
    <row r="176" spans="1:65" s="2" customFormat="1" ht="24.2" customHeight="1">
      <c r="A176" s="33"/>
      <c r="B176" s="34"/>
      <c r="C176" s="181" t="s">
        <v>252</v>
      </c>
      <c r="D176" s="181" t="s">
        <v>113</v>
      </c>
      <c r="E176" s="182" t="s">
        <v>253</v>
      </c>
      <c r="F176" s="183" t="s">
        <v>254</v>
      </c>
      <c r="G176" s="184" t="s">
        <v>232</v>
      </c>
      <c r="H176" s="185">
        <v>54.475999999999999</v>
      </c>
      <c r="I176" s="186"/>
      <c r="J176" s="187">
        <f>ROUND(I176*H176,2)</f>
        <v>0</v>
      </c>
      <c r="K176" s="188"/>
      <c r="L176" s="38"/>
      <c r="M176" s="189" t="s">
        <v>1</v>
      </c>
      <c r="N176" s="190" t="s">
        <v>38</v>
      </c>
      <c r="O176" s="70"/>
      <c r="P176" s="191">
        <f>O176*H176</f>
        <v>0</v>
      </c>
      <c r="Q176" s="191">
        <v>0</v>
      </c>
      <c r="R176" s="191">
        <f>Q176*H176</f>
        <v>0</v>
      </c>
      <c r="S176" s="191">
        <v>0</v>
      </c>
      <c r="T176" s="192">
        <f>S176*H176</f>
        <v>0</v>
      </c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R176" s="193" t="s">
        <v>117</v>
      </c>
      <c r="AT176" s="193" t="s">
        <v>113</v>
      </c>
      <c r="AU176" s="193" t="s">
        <v>80</v>
      </c>
      <c r="AY176" s="16" t="s">
        <v>111</v>
      </c>
      <c r="BE176" s="194">
        <f>IF(N176="základní",J176,0)</f>
        <v>0</v>
      </c>
      <c r="BF176" s="194">
        <f>IF(N176="snížená",J176,0)</f>
        <v>0</v>
      </c>
      <c r="BG176" s="194">
        <f>IF(N176="zákl. přenesená",J176,0)</f>
        <v>0</v>
      </c>
      <c r="BH176" s="194">
        <f>IF(N176="sníž. přenesená",J176,0)</f>
        <v>0</v>
      </c>
      <c r="BI176" s="194">
        <f>IF(N176="nulová",J176,0)</f>
        <v>0</v>
      </c>
      <c r="BJ176" s="16" t="s">
        <v>78</v>
      </c>
      <c r="BK176" s="194">
        <f>ROUND(I176*H176,2)</f>
        <v>0</v>
      </c>
      <c r="BL176" s="16" t="s">
        <v>117</v>
      </c>
      <c r="BM176" s="193" t="s">
        <v>255</v>
      </c>
    </row>
    <row r="177" spans="1:65" s="12" customFormat="1" ht="25.9" customHeight="1">
      <c r="B177" s="165"/>
      <c r="C177" s="166"/>
      <c r="D177" s="167" t="s">
        <v>72</v>
      </c>
      <c r="E177" s="168" t="s">
        <v>256</v>
      </c>
      <c r="F177" s="168" t="s">
        <v>257</v>
      </c>
      <c r="G177" s="166"/>
      <c r="H177" s="166"/>
      <c r="I177" s="169"/>
      <c r="J177" s="170">
        <f>BK177</f>
        <v>0</v>
      </c>
      <c r="K177" s="166"/>
      <c r="L177" s="171"/>
      <c r="M177" s="172"/>
      <c r="N177" s="173"/>
      <c r="O177" s="173"/>
      <c r="P177" s="174">
        <f>P178</f>
        <v>0</v>
      </c>
      <c r="Q177" s="173"/>
      <c r="R177" s="174">
        <f>R178</f>
        <v>4.5000000000000005E-3</v>
      </c>
      <c r="S177" s="173"/>
      <c r="T177" s="175">
        <f>T178</f>
        <v>0.10566</v>
      </c>
      <c r="AR177" s="176" t="s">
        <v>80</v>
      </c>
      <c r="AT177" s="177" t="s">
        <v>72</v>
      </c>
      <c r="AU177" s="177" t="s">
        <v>73</v>
      </c>
      <c r="AY177" s="176" t="s">
        <v>111</v>
      </c>
      <c r="BK177" s="178">
        <f>BK178</f>
        <v>0</v>
      </c>
    </row>
    <row r="178" spans="1:65" s="12" customFormat="1" ht="22.9" customHeight="1">
      <c r="B178" s="165"/>
      <c r="C178" s="166"/>
      <c r="D178" s="167" t="s">
        <v>72</v>
      </c>
      <c r="E178" s="179" t="s">
        <v>258</v>
      </c>
      <c r="F178" s="179" t="s">
        <v>259</v>
      </c>
      <c r="G178" s="166"/>
      <c r="H178" s="166"/>
      <c r="I178" s="169"/>
      <c r="J178" s="180">
        <f>BK178</f>
        <v>0</v>
      </c>
      <c r="K178" s="166"/>
      <c r="L178" s="171"/>
      <c r="M178" s="172"/>
      <c r="N178" s="173"/>
      <c r="O178" s="173"/>
      <c r="P178" s="174">
        <f>SUM(P179:P181)</f>
        <v>0</v>
      </c>
      <c r="Q178" s="173"/>
      <c r="R178" s="174">
        <f>SUM(R179:R181)</f>
        <v>4.5000000000000005E-3</v>
      </c>
      <c r="S178" s="173"/>
      <c r="T178" s="175">
        <f>SUM(T179:T181)</f>
        <v>0.10566</v>
      </c>
      <c r="AR178" s="176" t="s">
        <v>80</v>
      </c>
      <c r="AT178" s="177" t="s">
        <v>72</v>
      </c>
      <c r="AU178" s="177" t="s">
        <v>78</v>
      </c>
      <c r="AY178" s="176" t="s">
        <v>111</v>
      </c>
      <c r="BK178" s="178">
        <f>SUM(BK179:BK181)</f>
        <v>0</v>
      </c>
    </row>
    <row r="179" spans="1:65" s="2" customFormat="1" ht="24.2" customHeight="1">
      <c r="A179" s="33"/>
      <c r="B179" s="34"/>
      <c r="C179" s="181" t="s">
        <v>260</v>
      </c>
      <c r="D179" s="181" t="s">
        <v>113</v>
      </c>
      <c r="E179" s="182" t="s">
        <v>261</v>
      </c>
      <c r="F179" s="183" t="s">
        <v>262</v>
      </c>
      <c r="G179" s="184" t="s">
        <v>263</v>
      </c>
      <c r="H179" s="185">
        <v>3</v>
      </c>
      <c r="I179" s="186"/>
      <c r="J179" s="187">
        <f>ROUND(I179*H179,2)</f>
        <v>0</v>
      </c>
      <c r="K179" s="188"/>
      <c r="L179" s="38"/>
      <c r="M179" s="189" t="s">
        <v>1</v>
      </c>
      <c r="N179" s="190" t="s">
        <v>38</v>
      </c>
      <c r="O179" s="70"/>
      <c r="P179" s="191">
        <f>O179*H179</f>
        <v>0</v>
      </c>
      <c r="Q179" s="191">
        <v>1.5E-3</v>
      </c>
      <c r="R179" s="191">
        <f>Q179*H179</f>
        <v>4.5000000000000005E-3</v>
      </c>
      <c r="S179" s="191">
        <v>0</v>
      </c>
      <c r="T179" s="192">
        <f>S179*H179</f>
        <v>0</v>
      </c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R179" s="193" t="s">
        <v>211</v>
      </c>
      <c r="AT179" s="193" t="s">
        <v>113</v>
      </c>
      <c r="AU179" s="193" t="s">
        <v>80</v>
      </c>
      <c r="AY179" s="16" t="s">
        <v>111</v>
      </c>
      <c r="BE179" s="194">
        <f>IF(N179="základní",J179,0)</f>
        <v>0</v>
      </c>
      <c r="BF179" s="194">
        <f>IF(N179="snížená",J179,0)</f>
        <v>0</v>
      </c>
      <c r="BG179" s="194">
        <f>IF(N179="zákl. přenesená",J179,0)</f>
        <v>0</v>
      </c>
      <c r="BH179" s="194">
        <f>IF(N179="sníž. přenesená",J179,0)</f>
        <v>0</v>
      </c>
      <c r="BI179" s="194">
        <f>IF(N179="nulová",J179,0)</f>
        <v>0</v>
      </c>
      <c r="BJ179" s="16" t="s">
        <v>78</v>
      </c>
      <c r="BK179" s="194">
        <f>ROUND(I179*H179,2)</f>
        <v>0</v>
      </c>
      <c r="BL179" s="16" t="s">
        <v>211</v>
      </c>
      <c r="BM179" s="193" t="s">
        <v>264</v>
      </c>
    </row>
    <row r="180" spans="1:65" s="13" customFormat="1" ht="11.25">
      <c r="B180" s="195"/>
      <c r="C180" s="196"/>
      <c r="D180" s="197" t="s">
        <v>119</v>
      </c>
      <c r="E180" s="198" t="s">
        <v>1</v>
      </c>
      <c r="F180" s="199" t="s">
        <v>265</v>
      </c>
      <c r="G180" s="196"/>
      <c r="H180" s="200">
        <v>3</v>
      </c>
      <c r="I180" s="201"/>
      <c r="J180" s="196"/>
      <c r="K180" s="196"/>
      <c r="L180" s="202"/>
      <c r="M180" s="203"/>
      <c r="N180" s="204"/>
      <c r="O180" s="204"/>
      <c r="P180" s="204"/>
      <c r="Q180" s="204"/>
      <c r="R180" s="204"/>
      <c r="S180" s="204"/>
      <c r="T180" s="205"/>
      <c r="AT180" s="206" t="s">
        <v>119</v>
      </c>
      <c r="AU180" s="206" t="s">
        <v>80</v>
      </c>
      <c r="AV180" s="13" t="s">
        <v>80</v>
      </c>
      <c r="AW180" s="13" t="s">
        <v>30</v>
      </c>
      <c r="AX180" s="13" t="s">
        <v>78</v>
      </c>
      <c r="AY180" s="206" t="s">
        <v>111</v>
      </c>
    </row>
    <row r="181" spans="1:65" s="2" customFormat="1" ht="16.5" customHeight="1">
      <c r="A181" s="33"/>
      <c r="B181" s="34"/>
      <c r="C181" s="181" t="s">
        <v>266</v>
      </c>
      <c r="D181" s="181" t="s">
        <v>113</v>
      </c>
      <c r="E181" s="182" t="s">
        <v>267</v>
      </c>
      <c r="F181" s="183" t="s">
        <v>268</v>
      </c>
      <c r="G181" s="184" t="s">
        <v>263</v>
      </c>
      <c r="H181" s="185">
        <v>3</v>
      </c>
      <c r="I181" s="186"/>
      <c r="J181" s="187">
        <f>ROUND(I181*H181,2)</f>
        <v>0</v>
      </c>
      <c r="K181" s="188"/>
      <c r="L181" s="38"/>
      <c r="M181" s="189" t="s">
        <v>1</v>
      </c>
      <c r="N181" s="190" t="s">
        <v>38</v>
      </c>
      <c r="O181" s="70"/>
      <c r="P181" s="191">
        <f>O181*H181</f>
        <v>0</v>
      </c>
      <c r="Q181" s="191">
        <v>0</v>
      </c>
      <c r="R181" s="191">
        <f>Q181*H181</f>
        <v>0</v>
      </c>
      <c r="S181" s="191">
        <v>3.5220000000000001E-2</v>
      </c>
      <c r="T181" s="192">
        <f>S181*H181</f>
        <v>0.10566</v>
      </c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R181" s="193" t="s">
        <v>211</v>
      </c>
      <c r="AT181" s="193" t="s">
        <v>113</v>
      </c>
      <c r="AU181" s="193" t="s">
        <v>80</v>
      </c>
      <c r="AY181" s="16" t="s">
        <v>111</v>
      </c>
      <c r="BE181" s="194">
        <f>IF(N181="základní",J181,0)</f>
        <v>0</v>
      </c>
      <c r="BF181" s="194">
        <f>IF(N181="snížená",J181,0)</f>
        <v>0</v>
      </c>
      <c r="BG181" s="194">
        <f>IF(N181="zákl. přenesená",J181,0)</f>
        <v>0</v>
      </c>
      <c r="BH181" s="194">
        <f>IF(N181="sníž. přenesená",J181,0)</f>
        <v>0</v>
      </c>
      <c r="BI181" s="194">
        <f>IF(N181="nulová",J181,0)</f>
        <v>0</v>
      </c>
      <c r="BJ181" s="16" t="s">
        <v>78</v>
      </c>
      <c r="BK181" s="194">
        <f>ROUND(I181*H181,2)</f>
        <v>0</v>
      </c>
      <c r="BL181" s="16" t="s">
        <v>211</v>
      </c>
      <c r="BM181" s="193" t="s">
        <v>269</v>
      </c>
    </row>
    <row r="182" spans="1:65" s="12" customFormat="1" ht="25.9" customHeight="1">
      <c r="B182" s="165"/>
      <c r="C182" s="166"/>
      <c r="D182" s="167" t="s">
        <v>72</v>
      </c>
      <c r="E182" s="168" t="s">
        <v>270</v>
      </c>
      <c r="F182" s="168" t="s">
        <v>271</v>
      </c>
      <c r="G182" s="166"/>
      <c r="H182" s="166"/>
      <c r="I182" s="169"/>
      <c r="J182" s="170">
        <f>BK182</f>
        <v>0</v>
      </c>
      <c r="K182" s="166"/>
      <c r="L182" s="171"/>
      <c r="M182" s="172"/>
      <c r="N182" s="173"/>
      <c r="O182" s="173"/>
      <c r="P182" s="174">
        <f>SUM(P183:P185)</f>
        <v>0</v>
      </c>
      <c r="Q182" s="173"/>
      <c r="R182" s="174">
        <f>SUM(R183:R185)</f>
        <v>0</v>
      </c>
      <c r="S182" s="173"/>
      <c r="T182" s="175">
        <f>SUM(T183:T185)</f>
        <v>0</v>
      </c>
      <c r="AR182" s="176" t="s">
        <v>136</v>
      </c>
      <c r="AT182" s="177" t="s">
        <v>72</v>
      </c>
      <c r="AU182" s="177" t="s">
        <v>73</v>
      </c>
      <c r="AY182" s="176" t="s">
        <v>111</v>
      </c>
      <c r="BK182" s="178">
        <f>SUM(BK183:BK185)</f>
        <v>0</v>
      </c>
    </row>
    <row r="183" spans="1:65" s="2" customFormat="1" ht="16.5" customHeight="1">
      <c r="A183" s="33"/>
      <c r="B183" s="34"/>
      <c r="C183" s="181" t="s">
        <v>272</v>
      </c>
      <c r="D183" s="181" t="s">
        <v>113</v>
      </c>
      <c r="E183" s="182" t="s">
        <v>273</v>
      </c>
      <c r="F183" s="183" t="s">
        <v>274</v>
      </c>
      <c r="G183" s="184" t="s">
        <v>275</v>
      </c>
      <c r="H183" s="185">
        <v>1</v>
      </c>
      <c r="I183" s="186"/>
      <c r="J183" s="187">
        <f>ROUND(I183*H183,2)</f>
        <v>0</v>
      </c>
      <c r="K183" s="188"/>
      <c r="L183" s="38"/>
      <c r="M183" s="189" t="s">
        <v>1</v>
      </c>
      <c r="N183" s="190" t="s">
        <v>38</v>
      </c>
      <c r="O183" s="70"/>
      <c r="P183" s="191">
        <f>O183*H183</f>
        <v>0</v>
      </c>
      <c r="Q183" s="191">
        <v>0</v>
      </c>
      <c r="R183" s="191">
        <f>Q183*H183</f>
        <v>0</v>
      </c>
      <c r="S183" s="191">
        <v>0</v>
      </c>
      <c r="T183" s="192">
        <f>S183*H183</f>
        <v>0</v>
      </c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R183" s="193" t="s">
        <v>276</v>
      </c>
      <c r="AT183" s="193" t="s">
        <v>113</v>
      </c>
      <c r="AU183" s="193" t="s">
        <v>78</v>
      </c>
      <c r="AY183" s="16" t="s">
        <v>111</v>
      </c>
      <c r="BE183" s="194">
        <f>IF(N183="základní",J183,0)</f>
        <v>0</v>
      </c>
      <c r="BF183" s="194">
        <f>IF(N183="snížená",J183,0)</f>
        <v>0</v>
      </c>
      <c r="BG183" s="194">
        <f>IF(N183="zákl. přenesená",J183,0)</f>
        <v>0</v>
      </c>
      <c r="BH183" s="194">
        <f>IF(N183="sníž. přenesená",J183,0)</f>
        <v>0</v>
      </c>
      <c r="BI183" s="194">
        <f>IF(N183="nulová",J183,0)</f>
        <v>0</v>
      </c>
      <c r="BJ183" s="16" t="s">
        <v>78</v>
      </c>
      <c r="BK183" s="194">
        <f>ROUND(I183*H183,2)</f>
        <v>0</v>
      </c>
      <c r="BL183" s="16" t="s">
        <v>276</v>
      </c>
      <c r="BM183" s="193" t="s">
        <v>277</v>
      </c>
    </row>
    <row r="184" spans="1:65" s="2" customFormat="1" ht="24.2" customHeight="1">
      <c r="A184" s="33"/>
      <c r="B184" s="34"/>
      <c r="C184" s="181" t="s">
        <v>278</v>
      </c>
      <c r="D184" s="181" t="s">
        <v>113</v>
      </c>
      <c r="E184" s="182" t="s">
        <v>279</v>
      </c>
      <c r="F184" s="183" t="s">
        <v>280</v>
      </c>
      <c r="G184" s="184" t="s">
        <v>275</v>
      </c>
      <c r="H184" s="185">
        <v>1</v>
      </c>
      <c r="I184" s="186"/>
      <c r="J184" s="187">
        <f>ROUND(I184*H184,2)</f>
        <v>0</v>
      </c>
      <c r="K184" s="188"/>
      <c r="L184" s="38"/>
      <c r="M184" s="189" t="s">
        <v>1</v>
      </c>
      <c r="N184" s="190" t="s">
        <v>38</v>
      </c>
      <c r="O184" s="70"/>
      <c r="P184" s="191">
        <f>O184*H184</f>
        <v>0</v>
      </c>
      <c r="Q184" s="191">
        <v>0</v>
      </c>
      <c r="R184" s="191">
        <f>Q184*H184</f>
        <v>0</v>
      </c>
      <c r="S184" s="191">
        <v>0</v>
      </c>
      <c r="T184" s="192">
        <f>S184*H184</f>
        <v>0</v>
      </c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R184" s="193" t="s">
        <v>276</v>
      </c>
      <c r="AT184" s="193" t="s">
        <v>113</v>
      </c>
      <c r="AU184" s="193" t="s">
        <v>78</v>
      </c>
      <c r="AY184" s="16" t="s">
        <v>111</v>
      </c>
      <c r="BE184" s="194">
        <f>IF(N184="základní",J184,0)</f>
        <v>0</v>
      </c>
      <c r="BF184" s="194">
        <f>IF(N184="snížená",J184,0)</f>
        <v>0</v>
      </c>
      <c r="BG184" s="194">
        <f>IF(N184="zákl. přenesená",J184,0)</f>
        <v>0</v>
      </c>
      <c r="BH184" s="194">
        <f>IF(N184="sníž. přenesená",J184,0)</f>
        <v>0</v>
      </c>
      <c r="BI184" s="194">
        <f>IF(N184="nulová",J184,0)</f>
        <v>0</v>
      </c>
      <c r="BJ184" s="16" t="s">
        <v>78</v>
      </c>
      <c r="BK184" s="194">
        <f>ROUND(I184*H184,2)</f>
        <v>0</v>
      </c>
      <c r="BL184" s="16" t="s">
        <v>276</v>
      </c>
      <c r="BM184" s="193" t="s">
        <v>281</v>
      </c>
    </row>
    <row r="185" spans="1:65" s="2" customFormat="1" ht="16.5" customHeight="1">
      <c r="A185" s="33"/>
      <c r="B185" s="34"/>
      <c r="C185" s="181" t="s">
        <v>282</v>
      </c>
      <c r="D185" s="181" t="s">
        <v>113</v>
      </c>
      <c r="E185" s="182" t="s">
        <v>283</v>
      </c>
      <c r="F185" s="183" t="s">
        <v>284</v>
      </c>
      <c r="G185" s="184" t="s">
        <v>275</v>
      </c>
      <c r="H185" s="185">
        <v>1</v>
      </c>
      <c r="I185" s="186"/>
      <c r="J185" s="187">
        <f>ROUND(I185*H185,2)</f>
        <v>0</v>
      </c>
      <c r="K185" s="188"/>
      <c r="L185" s="38"/>
      <c r="M185" s="229" t="s">
        <v>1</v>
      </c>
      <c r="N185" s="230" t="s">
        <v>38</v>
      </c>
      <c r="O185" s="231"/>
      <c r="P185" s="232">
        <f>O185*H185</f>
        <v>0</v>
      </c>
      <c r="Q185" s="232">
        <v>0</v>
      </c>
      <c r="R185" s="232">
        <f>Q185*H185</f>
        <v>0</v>
      </c>
      <c r="S185" s="232">
        <v>0</v>
      </c>
      <c r="T185" s="233">
        <f>S185*H185</f>
        <v>0</v>
      </c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R185" s="193" t="s">
        <v>276</v>
      </c>
      <c r="AT185" s="193" t="s">
        <v>113</v>
      </c>
      <c r="AU185" s="193" t="s">
        <v>78</v>
      </c>
      <c r="AY185" s="16" t="s">
        <v>111</v>
      </c>
      <c r="BE185" s="194">
        <f>IF(N185="základní",J185,0)</f>
        <v>0</v>
      </c>
      <c r="BF185" s="194">
        <f>IF(N185="snížená",J185,0)</f>
        <v>0</v>
      </c>
      <c r="BG185" s="194">
        <f>IF(N185="zákl. přenesená",J185,0)</f>
        <v>0</v>
      </c>
      <c r="BH185" s="194">
        <f>IF(N185="sníž. přenesená",J185,0)</f>
        <v>0</v>
      </c>
      <c r="BI185" s="194">
        <f>IF(N185="nulová",J185,0)</f>
        <v>0</v>
      </c>
      <c r="BJ185" s="16" t="s">
        <v>78</v>
      </c>
      <c r="BK185" s="194">
        <f>ROUND(I185*H185,2)</f>
        <v>0</v>
      </c>
      <c r="BL185" s="16" t="s">
        <v>276</v>
      </c>
      <c r="BM185" s="193" t="s">
        <v>285</v>
      </c>
    </row>
    <row r="186" spans="1:65" s="2" customFormat="1" ht="6.95" customHeight="1">
      <c r="A186" s="33"/>
      <c r="B186" s="53"/>
      <c r="C186" s="54"/>
      <c r="D186" s="54"/>
      <c r="E186" s="54"/>
      <c r="F186" s="54"/>
      <c r="G186" s="54"/>
      <c r="H186" s="54"/>
      <c r="I186" s="54"/>
      <c r="J186" s="54"/>
      <c r="K186" s="54"/>
      <c r="L186" s="38"/>
      <c r="M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</row>
  </sheetData>
  <sheetProtection algorithmName="SHA-512" hashValue="PixpCK37muaCa0peRmrXo/swsRYPfNvNfywuv2MlZoNOeiZ10/0OSyRfs1QmcLa3qpnIO+kZ4zD9cjpAur+SFw==" saltValue="3DCu6A49gnNoEim9HMp9JuAJBKWIYvYxk1hkFXb5Zw0LdFO1d+lh3aKzdFvoqrCTXXyCaWSgm7pJtPU0zfbsYw==" spinCount="100000" sheet="1" objects="1" scenarios="1" formatColumns="0" formatRows="0" autoFilter="0"/>
  <autoFilter ref="C120:K185"/>
  <mergeCells count="6">
    <mergeCell ref="L2:V2"/>
    <mergeCell ref="E7:H7"/>
    <mergeCell ref="E16:H16"/>
    <mergeCell ref="E25:H25"/>
    <mergeCell ref="E85:H85"/>
    <mergeCell ref="E113:H113"/>
  </mergeCells>
  <pageMargins left="0.39374999999999999" right="0.39374999999999999" top="0.39374999999999999" bottom="0.39374999999999999" header="0" footer="0"/>
  <pageSetup paperSize="9" fitToHeight="100" orientation="portrait" blackAndWhite="1"/>
  <headerFooter>
    <oddFooter>&amp;CStrana &amp;P z &amp;N</oddFooter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4</vt:i4>
      </vt:variant>
    </vt:vector>
  </HeadingPairs>
  <TitlesOfParts>
    <vt:vector size="5" baseType="lpstr">
      <vt:lpstr>N18708 - Benešov - ul. Ji...</vt:lpstr>
      <vt:lpstr>'N18708 - Benešov - ul. Ji...'!Názvy_tisku</vt:lpstr>
      <vt:lpstr>'Rekapitulace stavby'!Názvy_tisku</vt:lpstr>
      <vt:lpstr>'N18708 - Benešov - ul. Ji...'!Oblast_tisku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Pavlína Tůmová</dc:creator>
  <cp:lastModifiedBy>Pavlína Tůmová</cp:lastModifiedBy>
  <dcterms:created xsi:type="dcterms:W3CDTF">2023-04-07T11:54:58Z</dcterms:created>
  <dcterms:modified xsi:type="dcterms:W3CDTF">2023-04-11T13:16:04Z</dcterms:modified>
</cp:coreProperties>
</file>